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/>
  <c r="D14"/>
  <c r="C14"/>
  <c r="F15"/>
  <c r="E15" s="1"/>
  <c r="G21"/>
  <c r="F21" s="1"/>
  <c r="E21" s="1"/>
  <c r="H38"/>
  <c r="H32"/>
  <c r="H26"/>
  <c r="D20" l="1"/>
  <c r="G27"/>
  <c r="F22"/>
  <c r="G22" s="1"/>
  <c r="E22"/>
  <c r="D26" l="1"/>
  <c r="G33"/>
  <c r="F27"/>
  <c r="E27" s="1"/>
  <c r="C17"/>
  <c r="C18" s="1"/>
  <c r="F28"/>
  <c r="G28" s="1"/>
  <c r="D22"/>
  <c r="E28"/>
  <c r="D32" l="1"/>
  <c r="G39"/>
  <c r="F39" s="1"/>
  <c r="E39" s="1"/>
  <c r="F33"/>
  <c r="E33" s="1"/>
  <c r="C21"/>
  <c r="C20" s="1"/>
  <c r="E34"/>
  <c r="D38" l="1"/>
  <c r="C23"/>
  <c r="F34"/>
  <c r="G34" s="1"/>
  <c r="D28"/>
  <c r="C27" l="1"/>
  <c r="C26" s="1"/>
  <c r="C24"/>
  <c r="E40"/>
  <c r="C29" l="1"/>
  <c r="F40"/>
  <c r="D34"/>
  <c r="C30" l="1"/>
  <c r="C33"/>
  <c r="C32" s="1"/>
  <c r="G40"/>
  <c r="D40" s="1"/>
  <c r="C35" l="1"/>
  <c r="C39" s="1"/>
  <c r="C38" s="1"/>
  <c r="C36" l="1"/>
  <c r="C41" l="1"/>
  <c r="C42" s="1"/>
</calcChain>
</file>

<file path=xl/sharedStrings.xml><?xml version="1.0" encoding="utf-8"?>
<sst xmlns="http://schemas.openxmlformats.org/spreadsheetml/2006/main" count="47" uniqueCount="27">
  <si>
    <t>IPS</t>
  </si>
  <si>
    <t>Média</t>
  </si>
  <si>
    <t>Casos Novos</t>
  </si>
  <si>
    <t>Excedente</t>
  </si>
  <si>
    <t>Lotação/22</t>
  </si>
  <si>
    <t>assim, diminuir os casos novos não diminue os processos baixados</t>
  </si>
  <si>
    <t>observe que a não reposição dos aposentados contribui para aumentar o IPS e diminuir a lotação nas varas.</t>
  </si>
  <si>
    <t>Quanto mais processos baixados maior o IPS. 
Quanto maior o IPS menor a lotação nas Varas.</t>
  </si>
  <si>
    <t>A Meta5 do CNJ força as Varas a baixarem processos na fase de execução, enquanto os Nucleos de Mediação forçarão baixas no conhecimento.</t>
  </si>
  <si>
    <t>Lotação/23</t>
  </si>
  <si>
    <t>Lotação/24</t>
  </si>
  <si>
    <t>Lotação/25</t>
  </si>
  <si>
    <t>crescimento de CN</t>
  </si>
  <si>
    <t>Servidores/21</t>
  </si>
  <si>
    <t>Servidores/22</t>
  </si>
  <si>
    <t>Servidores/23</t>
  </si>
  <si>
    <t>Servidores/24</t>
  </si>
  <si>
    <t>Servidores/25</t>
  </si>
  <si>
    <t>Lotação/26</t>
  </si>
  <si>
    <t xml:space="preserve">processos baixados em 2020 em relação aos casos novos </t>
  </si>
  <si>
    <t>Fórmulas da minuta da nova Resolução 63 do CNJ são maquiavélicas</t>
  </si>
  <si>
    <t>Aumento de casos novos</t>
  </si>
  <si>
    <t>META 5</t>
  </si>
  <si>
    <t>Dados obtidos no site do TST no link: http://www.tst.jus.br/web/estatistica/jt/recebidos-e-julgados</t>
  </si>
  <si>
    <t>observe que os processos baixados tem por origem nos pendentes e nas conciliações</t>
  </si>
  <si>
    <t>Pra cumprir a Meta: 5 reduzir congestionamento em 2%, tem-se de aumentar os processos baixados em 10%</t>
  </si>
  <si>
    <r>
      <t>Exemplo: 100/(</t>
    </r>
    <r>
      <rPr>
        <b/>
        <sz val="12"/>
        <color rgb="FF333333"/>
        <rFont val="Times New Roman"/>
        <family val="1"/>
      </rPr>
      <t>120</t>
    </r>
    <r>
      <rPr>
        <sz val="12"/>
        <color rgb="FF333333"/>
        <rFont val="Times New Roman"/>
        <family val="1"/>
      </rPr>
      <t>+100)=</t>
    </r>
    <r>
      <rPr>
        <b/>
        <sz val="12"/>
        <color rgb="FF333333"/>
        <rFont val="Times New Roman"/>
        <family val="1"/>
      </rPr>
      <t xml:space="preserve">45%, </t>
    </r>
    <r>
      <rPr>
        <sz val="12"/>
        <color rgb="FF333333"/>
        <rFont val="Times New Roman"/>
        <family val="1"/>
      </rPr>
      <t>para cumprir a Meta5: 100/(</t>
    </r>
    <r>
      <rPr>
        <b/>
        <sz val="12"/>
        <color rgb="FF333333"/>
        <rFont val="Times New Roman"/>
        <family val="1"/>
      </rPr>
      <t>132</t>
    </r>
    <r>
      <rPr>
        <sz val="12"/>
        <color rgb="FF333333"/>
        <rFont val="Times New Roman"/>
        <family val="1"/>
      </rPr>
      <t>+100)</t>
    </r>
    <r>
      <rPr>
        <b/>
        <sz val="12"/>
        <color rgb="FF333333"/>
        <rFont val="Times New Roman"/>
        <family val="1"/>
      </rPr>
      <t>=43%</t>
    </r>
    <r>
      <rPr>
        <sz val="12"/>
        <color rgb="FF333333"/>
        <rFont val="Times New Roman"/>
        <family val="1"/>
      </rPr>
      <t>.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</si>
</sst>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333333"/>
      <name val="Times New Roman"/>
      <family val="1"/>
    </font>
    <font>
      <b/>
      <sz val="12"/>
      <color rgb="FF33333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/>
    <xf numFmtId="43" fontId="2" fillId="2" borderId="2" xfId="0" applyNumberFormat="1" applyFont="1" applyFill="1" applyBorder="1"/>
    <xf numFmtId="164" fontId="2" fillId="0" borderId="2" xfId="1" applyNumberFormat="1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164" fontId="2" fillId="0" borderId="5" xfId="1" applyNumberFormat="1" applyFont="1" applyBorder="1"/>
    <xf numFmtId="0" fontId="3" fillId="0" borderId="5" xfId="0" applyFont="1" applyBorder="1"/>
    <xf numFmtId="0" fontId="2" fillId="0" borderId="6" xfId="0" applyFont="1" applyBorder="1"/>
    <xf numFmtId="0" fontId="3" fillId="0" borderId="0" xfId="0" applyFont="1"/>
    <xf numFmtId="164" fontId="3" fillId="0" borderId="5" xfId="1" applyNumberFormat="1" applyFont="1" applyBorder="1"/>
    <xf numFmtId="3" fontId="3" fillId="0" borderId="5" xfId="0" applyNumberFormat="1" applyFont="1" applyBorder="1"/>
    <xf numFmtId="3" fontId="3" fillId="0" borderId="6" xfId="0" applyNumberFormat="1" applyFont="1" applyBorder="1"/>
    <xf numFmtId="0" fontId="2" fillId="2" borderId="4" xfId="0" applyFont="1" applyFill="1" applyBorder="1"/>
    <xf numFmtId="164" fontId="2" fillId="2" borderId="5" xfId="1" applyNumberFormat="1" applyFont="1" applyFill="1" applyBorder="1"/>
    <xf numFmtId="0" fontId="3" fillId="0" borderId="6" xfId="0" applyFont="1" applyBorder="1"/>
    <xf numFmtId="0" fontId="2" fillId="2" borderId="7" xfId="0" applyFont="1" applyFill="1" applyBorder="1"/>
    <xf numFmtId="164" fontId="2" fillId="2" borderId="8" xfId="0" applyNumberFormat="1" applyFont="1" applyFill="1" applyBorder="1"/>
    <xf numFmtId="43" fontId="3" fillId="0" borderId="8" xfId="0" applyNumberFormat="1" applyFont="1" applyBorder="1"/>
    <xf numFmtId="0" fontId="3" fillId="0" borderId="8" xfId="0" applyFont="1" applyBorder="1"/>
    <xf numFmtId="0" fontId="3" fillId="0" borderId="9" xfId="0" applyFont="1" applyBorder="1"/>
    <xf numFmtId="164" fontId="3" fillId="0" borderId="8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/>
    <xf numFmtId="9" fontId="2" fillId="3" borderId="0" xfId="0" applyNumberFormat="1" applyFont="1" applyFill="1"/>
    <xf numFmtId="9" fontId="3" fillId="3" borderId="0" xfId="0" applyNumberFormat="1" applyFont="1" applyFill="1"/>
    <xf numFmtId="3" fontId="3" fillId="3" borderId="5" xfId="0" applyNumberFormat="1" applyFont="1" applyFill="1" applyBorder="1"/>
    <xf numFmtId="3" fontId="3" fillId="3" borderId="6" xfId="0" applyNumberFormat="1" applyFont="1" applyFill="1" applyBorder="1"/>
    <xf numFmtId="0" fontId="6" fillId="0" borderId="0" xfId="0" applyFont="1"/>
    <xf numFmtId="164" fontId="2" fillId="5" borderId="5" xfId="1" applyNumberFormat="1" applyFont="1" applyFill="1" applyBorder="1" applyProtection="1">
      <protection locked="0" hidden="1"/>
    </xf>
    <xf numFmtId="9" fontId="4" fillId="5" borderId="10" xfId="0" applyNumberFormat="1" applyFont="1" applyFill="1" applyBorder="1" applyProtection="1">
      <protection locked="0" hidden="1"/>
    </xf>
    <xf numFmtId="0" fontId="5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2" applyNumberFormat="1" applyFont="1"/>
    <xf numFmtId="10" fontId="5" fillId="2" borderId="5" xfId="0" applyNumberFormat="1" applyFont="1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5" fillId="0" borderId="0" xfId="0" applyFont="1" applyBorder="1" applyAlignment="1">
      <alignment horizontal="center" vertical="center" wrapText="1"/>
    </xf>
  </cellXfs>
  <cellStyles count="3">
    <cellStyle name="Normal" xfId="0" builtinId="0"/>
    <cellStyle name="Porcentagem" xfId="2" builtinId="5"/>
    <cellStyle name="Separador de milhares" xfId="1" builtin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numFmt numFmtId="165" formatCode="0_ ;[Red]\-0\ "/>
      <fill>
        <patternFill>
          <bgColor rgb="FF00B050"/>
        </patternFill>
      </fill>
    </dxf>
    <dxf>
      <font>
        <b/>
        <i val="0"/>
        <strike val="0"/>
        <color auto="1"/>
      </font>
      <numFmt numFmtId="165" formatCode="0_ ;[Red]\-0\ "/>
      <fill>
        <patternFill>
          <bgColor rgb="FF00B050"/>
        </patternFill>
      </fill>
    </dxf>
    <dxf>
      <font>
        <b/>
        <i val="0"/>
        <strike val="0"/>
        <color auto="1"/>
      </font>
      <numFmt numFmtId="165" formatCode="0_ ;[Red]\-0\ "/>
      <fill>
        <patternFill>
          <bgColor rgb="FF00B050"/>
        </patternFill>
      </fill>
    </dxf>
    <dxf>
      <font>
        <b/>
        <i val="0"/>
        <strike val="0"/>
        <color auto="1"/>
      </font>
      <numFmt numFmtId="165" formatCode="0_ ;[Red]\-0\ "/>
      <fill>
        <patternFill>
          <bgColor rgb="FF00B050"/>
        </patternFill>
      </fill>
    </dxf>
    <dxf>
      <font>
        <b/>
        <i val="0"/>
        <strike val="0"/>
        <color auto="1"/>
      </font>
      <numFmt numFmtId="165" formatCode="0_ ;[Red]\-0\ "/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266701</xdr:colOff>
      <xdr:row>3</xdr:row>
      <xdr:rowOff>57150</xdr:rowOff>
    </xdr:from>
    <xdr:to>
      <xdr:col>17</xdr:col>
      <xdr:colOff>266234</xdr:colOff>
      <xdr:row>4</xdr:row>
      <xdr:rowOff>285749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705726" y="609600"/>
          <a:ext cx="2437933" cy="552449"/>
        </a:xfrm>
        <a:prstGeom prst="rect">
          <a:avLst/>
        </a:prstGeom>
      </xdr:spPr>
    </xdr:pic>
    <xdr:clientData/>
  </xdr:twoCellAnchor>
  <xdr:twoCellAnchor editAs="oneCell">
    <xdr:from>
      <xdr:col>13</xdr:col>
      <xdr:colOff>352425</xdr:colOff>
      <xdr:row>5</xdr:row>
      <xdr:rowOff>66676</xdr:rowOff>
    </xdr:from>
    <xdr:to>
      <xdr:col>17</xdr:col>
      <xdr:colOff>119149</xdr:colOff>
      <xdr:row>6</xdr:row>
      <xdr:rowOff>257176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791450" y="1171576"/>
          <a:ext cx="2205124" cy="514350"/>
        </a:xfrm>
        <a:prstGeom prst="rect">
          <a:avLst/>
        </a:prstGeom>
      </xdr:spPr>
    </xdr:pic>
    <xdr:clientData/>
  </xdr:twoCellAnchor>
  <xdr:twoCellAnchor editAs="oneCell">
    <xdr:from>
      <xdr:col>12</xdr:col>
      <xdr:colOff>114299</xdr:colOff>
      <xdr:row>20</xdr:row>
      <xdr:rowOff>79375</xdr:rowOff>
    </xdr:from>
    <xdr:to>
      <xdr:col>18</xdr:col>
      <xdr:colOff>571500</xdr:colOff>
      <xdr:row>33</xdr:row>
      <xdr:rowOff>158750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843"/>
        <a:stretch/>
      </xdr:blipFill>
      <xdr:spPr>
        <a:xfrm>
          <a:off x="7302499" y="5121275"/>
          <a:ext cx="3905251" cy="26955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12</xdr:col>
      <xdr:colOff>330200</xdr:colOff>
      <xdr:row>7</xdr:row>
      <xdr:rowOff>84053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6DED1E5A-D6A9-44FA-A232-DB53B8217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6050" y="400050"/>
          <a:ext cx="7372350" cy="2027153"/>
        </a:xfrm>
        <a:prstGeom prst="rect">
          <a:avLst/>
        </a:prstGeom>
      </xdr:spPr>
    </xdr:pic>
    <xdr:clientData/>
  </xdr:twoCellAnchor>
  <xdr:twoCellAnchor editAs="oneCell">
    <xdr:from>
      <xdr:col>11</xdr:col>
      <xdr:colOff>668704</xdr:colOff>
      <xdr:row>35</xdr:row>
      <xdr:rowOff>56661</xdr:rowOff>
    </xdr:from>
    <xdr:to>
      <xdr:col>18</xdr:col>
      <xdr:colOff>204876</xdr:colOff>
      <xdr:row>41</xdr:row>
      <xdr:rowOff>30285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60247B70-77F4-4059-B987-0621EDFAF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53031" y="8358065"/>
          <a:ext cx="3668557" cy="1153258"/>
        </a:xfrm>
        <a:prstGeom prst="rect">
          <a:avLst/>
        </a:prstGeom>
      </xdr:spPr>
    </xdr:pic>
    <xdr:clientData/>
  </xdr:twoCellAnchor>
  <xdr:twoCellAnchor>
    <xdr:from>
      <xdr:col>3</xdr:col>
      <xdr:colOff>76200</xdr:colOff>
      <xdr:row>10</xdr:row>
      <xdr:rowOff>19050</xdr:rowOff>
    </xdr:from>
    <xdr:to>
      <xdr:col>7</xdr:col>
      <xdr:colOff>330200</xdr:colOff>
      <xdr:row>11</xdr:row>
      <xdr:rowOff>311150</xdr:rowOff>
    </xdr:to>
    <xdr:sp macro="" textlink="">
      <xdr:nvSpPr>
        <xdr:cNvPr id="11" name="Balão de Fala: Retângulo 10">
          <a:extLst>
            <a:ext uri="{FF2B5EF4-FFF2-40B4-BE49-F238E27FC236}">
              <a16:creationId xmlns:a16="http://schemas.microsoft.com/office/drawing/2014/main" xmlns="" id="{B26A2888-8B19-46C2-8E65-F640F8DC2814}"/>
            </a:ext>
          </a:extLst>
        </xdr:cNvPr>
        <xdr:cNvSpPr/>
      </xdr:nvSpPr>
      <xdr:spPr>
        <a:xfrm>
          <a:off x="1701800" y="3200400"/>
          <a:ext cx="2692400" cy="615950"/>
        </a:xfrm>
        <a:prstGeom prst="wedgeRectCallout">
          <a:avLst>
            <a:gd name="adj1" fmla="val -33812"/>
            <a:gd name="adj2" fmla="val 74418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Processos baixados no ano aplicamos um % sobre os casos novos no ano.</a:t>
          </a:r>
          <a:br>
            <a:rPr lang="pt-BR" sz="1100" b="1">
              <a:solidFill>
                <a:sysClr val="windowText" lastClr="000000"/>
              </a:solidFill>
            </a:rPr>
          </a:br>
          <a:r>
            <a:rPr lang="pt-BR" sz="1100" b="1">
              <a:solidFill>
                <a:sysClr val="windowText" lastClr="000000"/>
              </a:solidFill>
            </a:rPr>
            <a:t>Mas</a:t>
          </a:r>
          <a:r>
            <a:rPr lang="pt-BR" sz="1100" b="1" baseline="0">
              <a:solidFill>
                <a:sysClr val="windowText" lastClr="000000"/>
              </a:solidFill>
            </a:rPr>
            <a:t> você pode substituir pelo valor real</a:t>
          </a:r>
        </a:p>
        <a:p>
          <a:pPr algn="ctr"/>
          <a:endParaRPr lang="pt-BR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31750</xdr:colOff>
      <xdr:row>10</xdr:row>
      <xdr:rowOff>12700</xdr:rowOff>
    </xdr:from>
    <xdr:to>
      <xdr:col>9</xdr:col>
      <xdr:colOff>431800</xdr:colOff>
      <xdr:row>11</xdr:row>
      <xdr:rowOff>304800</xdr:rowOff>
    </xdr:to>
    <xdr:sp macro="" textlink="">
      <xdr:nvSpPr>
        <xdr:cNvPr id="12" name="Balão de Fala: Retângulo 11">
          <a:extLst>
            <a:ext uri="{FF2B5EF4-FFF2-40B4-BE49-F238E27FC236}">
              <a16:creationId xmlns:a16="http://schemas.microsoft.com/office/drawing/2014/main" xmlns="" id="{6D9BE625-BBFF-4867-A991-B95D10757C4C}"/>
            </a:ext>
          </a:extLst>
        </xdr:cNvPr>
        <xdr:cNvSpPr/>
      </xdr:nvSpPr>
      <xdr:spPr>
        <a:xfrm>
          <a:off x="4705350" y="3194050"/>
          <a:ext cx="1009650" cy="615950"/>
        </a:xfrm>
        <a:prstGeom prst="wedgeRectCallout">
          <a:avLst>
            <a:gd name="adj1" fmla="val -56060"/>
            <a:gd name="adj2" fmla="val 8060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% aplicado sobre os casos</a:t>
          </a:r>
          <a:r>
            <a:rPr lang="pt-BR" sz="1100" b="1" baseline="0">
              <a:solidFill>
                <a:sysClr val="windowText" lastClr="000000"/>
              </a:solidFill>
            </a:rPr>
            <a:t> novos</a:t>
          </a:r>
          <a:endParaRPr lang="pt-BR" sz="11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13</xdr:col>
      <xdr:colOff>330200</xdr:colOff>
      <xdr:row>61</xdr:row>
      <xdr:rowOff>68035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xmlns="" id="{AB7CF3B9-53B5-42D5-AF37-AE3CB05F5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6050" y="9664700"/>
          <a:ext cx="7772400" cy="330653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11</xdr:col>
      <xdr:colOff>168275</xdr:colOff>
      <xdr:row>77</xdr:row>
      <xdr:rowOff>114300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xmlns="" id="{07CEF332-559E-416F-A5A8-7A726AA76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6050" y="13284200"/>
          <a:ext cx="6524625" cy="27813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10</xdr:row>
      <xdr:rowOff>12700</xdr:rowOff>
    </xdr:from>
    <xdr:to>
      <xdr:col>2</xdr:col>
      <xdr:colOff>565150</xdr:colOff>
      <xdr:row>11</xdr:row>
      <xdr:rowOff>304800</xdr:rowOff>
    </xdr:to>
    <xdr:sp macro="" textlink="">
      <xdr:nvSpPr>
        <xdr:cNvPr id="17" name="Balão de Fala: Retângulo 16">
          <a:extLst>
            <a:ext uri="{FF2B5EF4-FFF2-40B4-BE49-F238E27FC236}">
              <a16:creationId xmlns:a16="http://schemas.microsoft.com/office/drawing/2014/main" xmlns="" id="{F8AEC908-1A9D-4ABF-9B0C-B0B88E48D751}"/>
            </a:ext>
          </a:extLst>
        </xdr:cNvPr>
        <xdr:cNvSpPr/>
      </xdr:nvSpPr>
      <xdr:spPr>
        <a:xfrm>
          <a:off x="38100" y="3194050"/>
          <a:ext cx="1543050" cy="615950"/>
        </a:xfrm>
        <a:prstGeom prst="wedgeRectCallout">
          <a:avLst>
            <a:gd name="adj1" fmla="val 37488"/>
            <a:gd name="adj2" fmla="val 82665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3º Quartil do IPS superior em K12% ao IPS da sua unidde</a:t>
          </a:r>
        </a:p>
      </xdr:txBody>
    </xdr:sp>
    <xdr:clientData/>
  </xdr:twoCellAnchor>
  <xdr:twoCellAnchor>
    <xdr:from>
      <xdr:col>11</xdr:col>
      <xdr:colOff>419100</xdr:colOff>
      <xdr:row>10</xdr:row>
      <xdr:rowOff>19050</xdr:rowOff>
    </xdr:from>
    <xdr:to>
      <xdr:col>14</xdr:col>
      <xdr:colOff>520700</xdr:colOff>
      <xdr:row>11</xdr:row>
      <xdr:rowOff>311150</xdr:rowOff>
    </xdr:to>
    <xdr:sp macro="" textlink="">
      <xdr:nvSpPr>
        <xdr:cNvPr id="13" name="Balão de Fala: Retângulo 12">
          <a:extLst>
            <a:ext uri="{FF2B5EF4-FFF2-40B4-BE49-F238E27FC236}">
              <a16:creationId xmlns:a16="http://schemas.microsoft.com/office/drawing/2014/main" xmlns="" id="{BE4C8A0C-2663-4CB7-9F09-DFDB89134900}"/>
            </a:ext>
          </a:extLst>
        </xdr:cNvPr>
        <xdr:cNvSpPr/>
      </xdr:nvSpPr>
      <xdr:spPr>
        <a:xfrm>
          <a:off x="6921500" y="3200400"/>
          <a:ext cx="1797050" cy="615950"/>
        </a:xfrm>
        <a:prstGeom prst="wedgeRectCallout">
          <a:avLst>
            <a:gd name="adj1" fmla="val -71684"/>
            <a:gd name="adj2" fmla="val 28026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Em quantos</a:t>
          </a:r>
          <a:r>
            <a:rPr lang="pt-BR" sz="1100" b="1" baseline="0">
              <a:solidFill>
                <a:sysClr val="windowText" lastClr="000000"/>
              </a:solidFill>
            </a:rPr>
            <a:t> </a:t>
          </a:r>
          <a:r>
            <a:rPr lang="pt-BR" sz="1100" b="1">
              <a:solidFill>
                <a:sysClr val="windowText" lastClr="000000"/>
              </a:solidFill>
            </a:rPr>
            <a:t>% o 3º Quartil do IPS foi superior ao </a:t>
          </a:r>
          <a:br>
            <a:rPr lang="pt-BR" sz="1100" b="1">
              <a:solidFill>
                <a:sysClr val="windowText" lastClr="000000"/>
              </a:solidFill>
            </a:rPr>
          </a:br>
          <a:r>
            <a:rPr lang="pt-BR" sz="1100" b="1">
              <a:solidFill>
                <a:sysClr val="windowText" lastClr="000000"/>
              </a:solidFill>
            </a:rPr>
            <a:t>IPS da sua unidade</a:t>
          </a:r>
        </a:p>
      </xdr:txBody>
    </xdr:sp>
    <xdr:clientData/>
  </xdr:twoCellAnchor>
  <xdr:twoCellAnchor editAs="oneCell">
    <xdr:from>
      <xdr:col>19</xdr:col>
      <xdr:colOff>285750</xdr:colOff>
      <xdr:row>17</xdr:row>
      <xdr:rowOff>175846</xdr:rowOff>
    </xdr:from>
    <xdr:to>
      <xdr:col>22</xdr:col>
      <xdr:colOff>6936</xdr:colOff>
      <xdr:row>19</xdr:row>
      <xdr:rowOff>159238</xdr:rowOff>
    </xdr:to>
    <xdr:pic>
      <xdr:nvPicPr>
        <xdr:cNvPr id="15" name="image2.png">
          <a:extLst>
            <a:ext uri="{FF2B5EF4-FFF2-40B4-BE49-F238E27FC236}">
              <a16:creationId xmlns:a16="http://schemas.microsoft.com/office/drawing/2014/main" xmlns="" id="{82334AED-C7BC-4242-A96D-09CF76CB88A4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510596" y="4923692"/>
          <a:ext cx="1545590" cy="39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42"/>
  <sheetViews>
    <sheetView tabSelected="1" topLeftCell="A4" zoomScale="130" zoomScaleNormal="130" workbookViewId="0">
      <selection activeCell="C42" sqref="C42"/>
    </sheetView>
  </sheetViews>
  <sheetFormatPr defaultRowHeight="15"/>
  <cols>
    <col min="1" max="1" width="2.140625" customWidth="1"/>
    <col min="2" max="2" width="13" customWidth="1"/>
    <col min="12" max="12" width="10.28515625" customWidth="1"/>
    <col min="13" max="13" width="6" customWidth="1"/>
  </cols>
  <sheetData>
    <row r="1" spans="2:18" ht="34.5" customHeight="1" thickBot="1">
      <c r="B1" s="37" t="s">
        <v>20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2:18" ht="26.1" customHeight="1">
      <c r="B2" s="32"/>
      <c r="C2" s="32"/>
      <c r="D2" s="32"/>
      <c r="E2" s="32"/>
      <c r="F2" s="32"/>
      <c r="G2" s="32"/>
      <c r="H2" s="33"/>
      <c r="I2" s="33"/>
      <c r="J2" s="33"/>
      <c r="K2" s="33"/>
      <c r="L2" s="33"/>
      <c r="M2" s="33"/>
      <c r="N2" s="44" t="s">
        <v>7</v>
      </c>
      <c r="O2" s="45"/>
      <c r="P2" s="45"/>
      <c r="Q2" s="45"/>
      <c r="R2" s="46"/>
    </row>
    <row r="3" spans="2:18" ht="26.1" customHeight="1" thickBot="1">
      <c r="B3" s="32"/>
      <c r="C3" s="32"/>
      <c r="D3" s="32"/>
      <c r="E3" s="32"/>
      <c r="F3" s="32"/>
      <c r="G3" s="32"/>
      <c r="H3" s="33"/>
      <c r="I3" s="33"/>
      <c r="J3" s="33"/>
      <c r="K3" s="33"/>
      <c r="L3" s="33"/>
      <c r="M3" s="33"/>
      <c r="N3" s="47"/>
      <c r="O3" s="48"/>
      <c r="P3" s="48"/>
      <c r="Q3" s="48"/>
      <c r="R3" s="49"/>
    </row>
    <row r="4" spans="2:18" ht="26.1" customHeight="1">
      <c r="B4" s="32"/>
      <c r="C4" s="32"/>
      <c r="D4" s="32"/>
      <c r="E4" s="32"/>
      <c r="F4" s="32"/>
      <c r="G4" s="32"/>
      <c r="H4" s="33"/>
      <c r="I4" s="33"/>
      <c r="J4" s="33"/>
      <c r="K4" s="33"/>
      <c r="L4" s="33"/>
      <c r="M4" s="33"/>
    </row>
    <row r="5" spans="2:18" ht="26.1" customHeight="1">
      <c r="B5" s="32"/>
      <c r="C5" s="32"/>
      <c r="D5" s="32"/>
      <c r="E5" s="32"/>
      <c r="F5" s="32"/>
      <c r="G5" s="32"/>
      <c r="H5" s="33"/>
      <c r="I5" s="33"/>
      <c r="J5" s="33"/>
      <c r="K5" s="33"/>
      <c r="L5" s="33"/>
      <c r="M5" s="33"/>
    </row>
    <row r="6" spans="2:18" ht="26.1" customHeight="1">
      <c r="B6" s="32"/>
      <c r="C6" s="32"/>
      <c r="D6" s="32"/>
      <c r="E6" s="32"/>
      <c r="F6" s="32"/>
      <c r="G6" s="32"/>
      <c r="H6" s="33"/>
      <c r="I6" s="33"/>
      <c r="J6" s="33"/>
      <c r="K6" s="33"/>
      <c r="L6" s="33"/>
      <c r="M6" s="33"/>
    </row>
    <row r="7" spans="2:18" ht="26.1" customHeight="1">
      <c r="B7" s="32"/>
      <c r="C7" s="32"/>
      <c r="D7" s="32"/>
      <c r="E7" s="32"/>
      <c r="F7" s="32"/>
      <c r="G7" s="32"/>
      <c r="H7" s="33"/>
      <c r="I7" s="33"/>
      <c r="J7" s="33"/>
      <c r="K7" s="33"/>
      <c r="L7" s="33"/>
      <c r="M7" s="33"/>
    </row>
    <row r="8" spans="2:18" ht="26.1" customHeight="1">
      <c r="B8" s="56" t="s">
        <v>23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2:18" ht="12" customHeight="1" thickBot="1">
      <c r="B9" s="23"/>
      <c r="C9" s="23"/>
      <c r="D9" s="23"/>
      <c r="E9" s="23"/>
      <c r="F9" s="23"/>
      <c r="G9" s="23"/>
    </row>
    <row r="10" spans="2:18" ht="25.5" customHeight="1" thickBot="1">
      <c r="B10" s="41" t="s">
        <v>8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3"/>
    </row>
    <row r="11" spans="2:18" ht="25.5" customHeight="1"/>
    <row r="12" spans="2:18" ht="25.5" customHeight="1">
      <c r="K12" s="35">
        <v>5.0000000000000001E-3</v>
      </c>
    </row>
    <row r="13" spans="2:18" ht="12.75" customHeight="1" thickBot="1"/>
    <row r="14" spans="2:18" ht="15.75" thickBot="1">
      <c r="B14" s="1" t="s">
        <v>0</v>
      </c>
      <c r="C14" s="2">
        <f>(D14/C15)*(1+$K$12)</f>
        <v>155.31818181818178</v>
      </c>
      <c r="D14" s="3">
        <f>G16*H14</f>
        <v>1700</v>
      </c>
      <c r="E14" s="4"/>
      <c r="F14" s="4"/>
      <c r="G14" s="5"/>
      <c r="H14" s="31">
        <v>1</v>
      </c>
      <c r="I14" s="24" t="s">
        <v>19</v>
      </c>
      <c r="J14" s="24"/>
      <c r="K14" s="24"/>
      <c r="L14" s="24"/>
      <c r="M14" s="24"/>
    </row>
    <row r="15" spans="2:18">
      <c r="B15" s="6" t="s">
        <v>13</v>
      </c>
      <c r="C15" s="7">
        <v>11</v>
      </c>
      <c r="D15" s="6" t="s">
        <v>1</v>
      </c>
      <c r="E15" s="8">
        <f>F15-1</f>
        <v>2018</v>
      </c>
      <c r="F15" s="8">
        <f>G15-1</f>
        <v>2019</v>
      </c>
      <c r="G15" s="9">
        <v>2020</v>
      </c>
      <c r="H15" s="10"/>
      <c r="I15" t="s">
        <v>24</v>
      </c>
    </row>
    <row r="16" spans="2:18">
      <c r="B16" s="6" t="s">
        <v>2</v>
      </c>
      <c r="C16" s="7"/>
      <c r="D16" s="7">
        <f>AVERAGE(E16:G16)</f>
        <v>1466.6666666666667</v>
      </c>
      <c r="E16" s="27">
        <v>1400</v>
      </c>
      <c r="F16" s="27">
        <v>1300</v>
      </c>
      <c r="G16" s="28">
        <v>1700</v>
      </c>
      <c r="H16" s="10"/>
      <c r="I16" t="s">
        <v>5</v>
      </c>
    </row>
    <row r="17" spans="2:19">
      <c r="B17" s="14" t="s">
        <v>4</v>
      </c>
      <c r="C17" s="15">
        <f>D16/C14</f>
        <v>9.4429811725685333</v>
      </c>
      <c r="E17" s="8"/>
      <c r="F17" s="8"/>
      <c r="G17" s="16"/>
      <c r="H17" s="10"/>
      <c r="I17" s="29" t="s">
        <v>6</v>
      </c>
    </row>
    <row r="18" spans="2:19" ht="15.75" thickBot="1">
      <c r="B18" s="17" t="s">
        <v>3</v>
      </c>
      <c r="C18" s="18">
        <f>C15-C17</f>
        <v>1.5570188274314667</v>
      </c>
      <c r="D18" s="19"/>
      <c r="E18" s="20"/>
      <c r="F18" s="20"/>
      <c r="G18" s="21"/>
      <c r="H18" s="10"/>
      <c r="J18" s="34"/>
    </row>
    <row r="19" spans="2:19" ht="16.5" thickBot="1">
      <c r="B19" s="10"/>
      <c r="C19" s="10"/>
      <c r="D19" s="10"/>
      <c r="E19" s="10"/>
      <c r="F19" s="10"/>
      <c r="G19" s="10"/>
      <c r="H19" s="10"/>
      <c r="I19" s="53" t="s">
        <v>26</v>
      </c>
      <c r="J19" s="54"/>
      <c r="K19" s="54"/>
      <c r="L19" s="54"/>
      <c r="M19" s="54"/>
      <c r="N19" s="54"/>
      <c r="O19" s="54"/>
      <c r="P19" s="54"/>
      <c r="Q19" s="54"/>
      <c r="R19" s="54"/>
      <c r="S19" s="55"/>
    </row>
    <row r="20" spans="2:19" ht="15.75" thickBot="1">
      <c r="B20" s="1" t="s">
        <v>0</v>
      </c>
      <c r="C20" s="2">
        <f>(D20/C21)*(1+$K$12)</f>
        <v>187.935</v>
      </c>
      <c r="D20" s="3">
        <f>D14*(1+H20)</f>
        <v>1870.0000000000002</v>
      </c>
      <c r="E20" s="4"/>
      <c r="F20" s="4"/>
      <c r="G20" s="5"/>
      <c r="H20" s="26">
        <v>0.1</v>
      </c>
      <c r="I20" s="50" t="s">
        <v>25</v>
      </c>
      <c r="J20" s="51"/>
      <c r="K20" s="51"/>
      <c r="L20" s="51"/>
      <c r="M20" s="51"/>
      <c r="N20" s="51"/>
      <c r="O20" s="51"/>
      <c r="P20" s="51"/>
      <c r="Q20" s="51"/>
      <c r="R20" s="51"/>
      <c r="S20" s="52"/>
    </row>
    <row r="21" spans="2:19" ht="15.75" thickBot="1">
      <c r="B21" s="6" t="s">
        <v>14</v>
      </c>
      <c r="C21" s="7">
        <f>ROUNDUP(C17,0)</f>
        <v>10</v>
      </c>
      <c r="D21" s="6" t="s">
        <v>1</v>
      </c>
      <c r="E21" s="8">
        <f>F21-1</f>
        <v>2019</v>
      </c>
      <c r="F21" s="8">
        <f>G21-1</f>
        <v>2020</v>
      </c>
      <c r="G21" s="9">
        <f>G15+1</f>
        <v>2021</v>
      </c>
      <c r="H21" s="10"/>
      <c r="I21" s="36"/>
    </row>
    <row r="22" spans="2:19" ht="15.75" thickBot="1">
      <c r="B22" s="6" t="s">
        <v>2</v>
      </c>
      <c r="C22" s="8"/>
      <c r="D22" s="11">
        <f>AVERAGE(E22:G22)</f>
        <v>1589.3333333333333</v>
      </c>
      <c r="E22" s="12">
        <f>F16</f>
        <v>1300</v>
      </c>
      <c r="F22" s="12">
        <f>G16</f>
        <v>1700</v>
      </c>
      <c r="G22" s="13">
        <f>F22*(100%+H22)</f>
        <v>1768</v>
      </c>
      <c r="H22" s="25">
        <v>0.04</v>
      </c>
      <c r="I22" s="38" t="s">
        <v>21</v>
      </c>
      <c r="J22" s="39"/>
      <c r="K22" s="39"/>
      <c r="L22" s="40"/>
    </row>
    <row r="23" spans="2:19">
      <c r="B23" s="14" t="s">
        <v>9</v>
      </c>
      <c r="C23" s="15">
        <f>ROUNDUP(D22/C20,0)</f>
        <v>9</v>
      </c>
      <c r="E23" s="8"/>
      <c r="F23" s="8"/>
      <c r="G23" s="16"/>
      <c r="H23" s="10"/>
    </row>
    <row r="24" spans="2:19" ht="15.75" thickBot="1">
      <c r="B24" s="17" t="s">
        <v>3</v>
      </c>
      <c r="C24" s="18">
        <f>C$15-C23</f>
        <v>2</v>
      </c>
      <c r="D24" s="22"/>
      <c r="E24" s="20"/>
      <c r="F24" s="20"/>
      <c r="G24" s="21"/>
      <c r="H24" s="10"/>
    </row>
    <row r="25" spans="2:19" ht="15.75" thickBot="1">
      <c r="B25" s="10"/>
      <c r="C25" s="10"/>
      <c r="D25" s="10"/>
      <c r="E25" s="10"/>
      <c r="F25" s="10"/>
      <c r="G25" s="10"/>
      <c r="H25" s="10"/>
    </row>
    <row r="26" spans="2:19" ht="15.75" thickBot="1">
      <c r="B26" s="1" t="s">
        <v>0</v>
      </c>
      <c r="C26" s="2">
        <f>(D26/C27)*(1+$K$12)</f>
        <v>229.69833333333335</v>
      </c>
      <c r="D26" s="3">
        <f>D20*(1+H26)</f>
        <v>2057.0000000000005</v>
      </c>
      <c r="E26" s="4"/>
      <c r="F26" s="4"/>
      <c r="G26" s="5"/>
      <c r="H26" s="26">
        <f>H20</f>
        <v>0.1</v>
      </c>
      <c r="I26" s="38" t="s">
        <v>22</v>
      </c>
      <c r="J26" s="40"/>
    </row>
    <row r="27" spans="2:19" ht="15.75" thickBot="1">
      <c r="B27" s="6" t="s">
        <v>15</v>
      </c>
      <c r="C27" s="7">
        <f>ROUNDUP(C23,0)</f>
        <v>9</v>
      </c>
      <c r="D27" s="6" t="s">
        <v>1</v>
      </c>
      <c r="E27" s="8">
        <f>F27-1</f>
        <v>2020</v>
      </c>
      <c r="F27" s="8">
        <f>G27-1</f>
        <v>2021</v>
      </c>
      <c r="G27" s="9">
        <f>G21+1</f>
        <v>2022</v>
      </c>
      <c r="H27" s="10"/>
    </row>
    <row r="28" spans="2:19" ht="15.75" thickBot="1">
      <c r="B28" s="6" t="s">
        <v>2</v>
      </c>
      <c r="C28" s="8"/>
      <c r="D28" s="11">
        <f>AVERAGE(E28:G28)</f>
        <v>1768.9066666666668</v>
      </c>
      <c r="E28" s="12">
        <f>F22</f>
        <v>1700</v>
      </c>
      <c r="F28" s="12">
        <f>G22</f>
        <v>1768</v>
      </c>
      <c r="G28" s="13">
        <f>F28*(100%+H28)</f>
        <v>1838.72</v>
      </c>
      <c r="H28" s="25">
        <v>0.04</v>
      </c>
      <c r="I28" s="38" t="s">
        <v>12</v>
      </c>
      <c r="J28" s="40"/>
      <c r="K28" s="24"/>
    </row>
    <row r="29" spans="2:19">
      <c r="B29" s="14" t="s">
        <v>10</v>
      </c>
      <c r="C29" s="15">
        <f>ROUNDUP(D28/C26,0)</f>
        <v>8</v>
      </c>
      <c r="D29" s="11"/>
      <c r="E29" s="8"/>
      <c r="F29" s="8"/>
      <c r="G29" s="16"/>
      <c r="H29" s="10"/>
    </row>
    <row r="30" spans="2:19" ht="15.75" thickBot="1">
      <c r="B30" s="17" t="s">
        <v>3</v>
      </c>
      <c r="C30" s="18">
        <f>C$15-C29</f>
        <v>3</v>
      </c>
      <c r="D30" s="22"/>
      <c r="E30" s="20"/>
      <c r="F30" s="20"/>
      <c r="G30" s="21"/>
      <c r="H30" s="10"/>
    </row>
    <row r="31" spans="2:19" ht="15.75" thickBot="1">
      <c r="B31" s="10"/>
      <c r="C31" s="10"/>
      <c r="D31" s="10"/>
      <c r="E31" s="10"/>
      <c r="F31" s="10"/>
      <c r="G31" s="10"/>
      <c r="H31" s="10"/>
    </row>
    <row r="32" spans="2:19" ht="15.75" thickBot="1">
      <c r="B32" s="1" t="s">
        <v>0</v>
      </c>
      <c r="C32" s="2">
        <f>(D32/C33)*(1+$K$12)</f>
        <v>284.25168750000006</v>
      </c>
      <c r="D32" s="3">
        <f>D26*(1+H32)</f>
        <v>2262.7000000000007</v>
      </c>
      <c r="E32" s="4"/>
      <c r="F32" s="4"/>
      <c r="G32" s="5"/>
      <c r="H32" s="26">
        <f>H20</f>
        <v>0.1</v>
      </c>
      <c r="I32" s="38" t="s">
        <v>22</v>
      </c>
      <c r="J32" s="40"/>
    </row>
    <row r="33" spans="2:11" ht="15.75" thickBot="1">
      <c r="B33" s="6" t="s">
        <v>16</v>
      </c>
      <c r="C33" s="7">
        <f>ROUNDUP(C29,0)</f>
        <v>8</v>
      </c>
      <c r="D33" s="6" t="s">
        <v>1</v>
      </c>
      <c r="E33" s="8">
        <f>F33-1</f>
        <v>2021</v>
      </c>
      <c r="F33" s="8">
        <f>G33-1</f>
        <v>2022</v>
      </c>
      <c r="G33" s="9">
        <f>G27+1</f>
        <v>2023</v>
      </c>
      <c r="H33" s="10"/>
    </row>
    <row r="34" spans="2:11" ht="15.75" thickBot="1">
      <c r="B34" s="6" t="s">
        <v>2</v>
      </c>
      <c r="C34" s="8"/>
      <c r="D34" s="11">
        <f>AVERAGE(E34:G34)</f>
        <v>1839.6629333333333</v>
      </c>
      <c r="E34" s="12">
        <f>F28</f>
        <v>1768</v>
      </c>
      <c r="F34" s="12">
        <f>G28</f>
        <v>1838.72</v>
      </c>
      <c r="G34" s="13">
        <f>F34*(100%+H34)</f>
        <v>1912.2688000000001</v>
      </c>
      <c r="H34" s="25">
        <v>0.04</v>
      </c>
      <c r="I34" s="38" t="s">
        <v>12</v>
      </c>
      <c r="J34" s="40"/>
      <c r="K34" s="24"/>
    </row>
    <row r="35" spans="2:11">
      <c r="B35" s="14" t="s">
        <v>11</v>
      </c>
      <c r="C35" s="15">
        <f>ROUNDUP(D34/C32,0)</f>
        <v>7</v>
      </c>
      <c r="E35" s="8"/>
      <c r="F35" s="8"/>
      <c r="G35" s="16"/>
      <c r="H35" s="10"/>
    </row>
    <row r="36" spans="2:11" ht="15.75" thickBot="1">
      <c r="B36" s="17" t="s">
        <v>3</v>
      </c>
      <c r="C36" s="18">
        <f>C$15-C35</f>
        <v>4</v>
      </c>
      <c r="D36" s="22"/>
      <c r="E36" s="20"/>
      <c r="F36" s="20"/>
      <c r="G36" s="21"/>
      <c r="H36" s="10"/>
    </row>
    <row r="37" spans="2:11" ht="15.75" thickBot="1">
      <c r="B37" s="10"/>
      <c r="C37" s="10"/>
      <c r="D37" s="10"/>
      <c r="E37" s="10"/>
      <c r="F37" s="10"/>
      <c r="G37" s="10"/>
      <c r="H37" s="10"/>
    </row>
    <row r="38" spans="2:11" ht="15.75" thickBot="1">
      <c r="B38" s="1" t="s">
        <v>0</v>
      </c>
      <c r="C38" s="2">
        <f>(D38/C39)*(1+$K$12)</f>
        <v>357.34497857142873</v>
      </c>
      <c r="D38" s="3">
        <f>D32*(1+H38)</f>
        <v>2488.9700000000012</v>
      </c>
      <c r="E38" s="4"/>
      <c r="F38" s="4"/>
      <c r="G38" s="5"/>
      <c r="H38" s="26">
        <f>H20</f>
        <v>0.1</v>
      </c>
      <c r="I38" s="38" t="s">
        <v>22</v>
      </c>
      <c r="J38" s="40"/>
    </row>
    <row r="39" spans="2:11" ht="15.75" thickBot="1">
      <c r="B39" s="6" t="s">
        <v>17</v>
      </c>
      <c r="C39" s="7">
        <f>ROUNDUP(C35,0)</f>
        <v>7</v>
      </c>
      <c r="D39" s="6" t="s">
        <v>1</v>
      </c>
      <c r="E39" s="8">
        <f>F39-1</f>
        <v>2022</v>
      </c>
      <c r="F39" s="8">
        <f>G39-1</f>
        <v>2023</v>
      </c>
      <c r="G39" s="9">
        <f>G33+1</f>
        <v>2024</v>
      </c>
      <c r="H39" s="10"/>
    </row>
    <row r="40" spans="2:11" ht="15.75" thickBot="1">
      <c r="B40" s="6" t="s">
        <v>2</v>
      </c>
      <c r="C40" s="8"/>
      <c r="D40" s="11">
        <f>AVERAGE(E40:G40)</f>
        <v>1913.2494506666669</v>
      </c>
      <c r="E40" s="12">
        <f>F34</f>
        <v>1838.72</v>
      </c>
      <c r="F40" s="12">
        <f>G34</f>
        <v>1912.2688000000001</v>
      </c>
      <c r="G40" s="13">
        <f>F40*(100%+H40)</f>
        <v>1988.7595520000002</v>
      </c>
      <c r="H40" s="26">
        <v>0.04</v>
      </c>
      <c r="I40" s="38" t="s">
        <v>12</v>
      </c>
      <c r="J40" s="40"/>
    </row>
    <row r="41" spans="2:11">
      <c r="B41" s="14" t="s">
        <v>18</v>
      </c>
      <c r="C41" s="30">
        <f>ROUNDUP(D40/C38,0)</f>
        <v>6</v>
      </c>
      <c r="E41" s="8"/>
      <c r="F41" s="8"/>
      <c r="G41" s="16"/>
      <c r="H41" s="10"/>
    </row>
    <row r="42" spans="2:11" ht="15.75" thickBot="1">
      <c r="B42" s="17" t="s">
        <v>3</v>
      </c>
      <c r="C42" s="18">
        <f>C$15-C41</f>
        <v>5</v>
      </c>
      <c r="D42" s="22"/>
      <c r="E42" s="20"/>
      <c r="F42" s="20"/>
      <c r="G42" s="21"/>
      <c r="H42" s="10"/>
    </row>
  </sheetData>
  <mergeCells count="13">
    <mergeCell ref="I38:J38"/>
    <mergeCell ref="I28:J28"/>
    <mergeCell ref="I34:J34"/>
    <mergeCell ref="I40:J40"/>
    <mergeCell ref="B8:M8"/>
    <mergeCell ref="B1:M1"/>
    <mergeCell ref="I22:L22"/>
    <mergeCell ref="I26:J26"/>
    <mergeCell ref="I32:J32"/>
    <mergeCell ref="B10:R10"/>
    <mergeCell ref="N2:R3"/>
    <mergeCell ref="I20:S20"/>
    <mergeCell ref="I19:S19"/>
  </mergeCells>
  <conditionalFormatting sqref="C18">
    <cfRule type="cellIs" dxfId="7" priority="8" operator="lessThan">
      <formula>0</formula>
    </cfRule>
  </conditionalFormatting>
  <conditionalFormatting sqref="C24">
    <cfRule type="cellIs" dxfId="6" priority="7" operator="lessThan">
      <formula>0</formula>
    </cfRule>
  </conditionalFormatting>
  <conditionalFormatting sqref="C30">
    <cfRule type="cellIs" dxfId="5" priority="6" operator="lessThan">
      <formula>0</formula>
    </cfRule>
  </conditionalFormatting>
  <conditionalFormatting sqref="C36">
    <cfRule type="cellIs" dxfId="4" priority="5" operator="lessThan">
      <formula>0</formula>
    </cfRule>
  </conditionalFormatting>
  <conditionalFormatting sqref="C42">
    <cfRule type="cellIs" dxfId="3" priority="4" operator="lessThan">
      <formula>0</formula>
    </cfRule>
  </conditionalFormatting>
  <conditionalFormatting sqref="H22">
    <cfRule type="cellIs" dxfId="2" priority="3" operator="lessThan">
      <formula>0</formula>
    </cfRule>
  </conditionalFormatting>
  <conditionalFormatting sqref="H28">
    <cfRule type="cellIs" dxfId="1" priority="2" operator="lessThan">
      <formula>0</formula>
    </cfRule>
  </conditionalFormatting>
  <conditionalFormatting sqref="H34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203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Tribunal Regional do Trabalho da 1ª Região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TRT</dc:creator>
  <cp:lastModifiedBy>USER</cp:lastModifiedBy>
  <dcterms:created xsi:type="dcterms:W3CDTF">2018-03-22T17:29:27Z</dcterms:created>
  <dcterms:modified xsi:type="dcterms:W3CDTF">2021-05-31T19:00:29Z</dcterms:modified>
</cp:coreProperties>
</file>