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770" activeTab="1"/>
  </bookViews>
  <sheets>
    <sheet name="Hipóteses Saldo X Custo" sheetId="1" r:id="rId1"/>
    <sheet name="Proporção do Saldo e Custo Mens" sheetId="2" r:id="rId2"/>
    <sheet name="Saldo Total" sheetId="3" r:id="rId3"/>
    <sheet name="Criaç e Prov Carg e Revisão Rem" sheetId="4" r:id="rId4"/>
    <sheet name="Pagamentos de Passivos" sheetId="5" r:id="rId5"/>
    <sheet name="Total Autorizado" sheetId="6" r:id="rId6"/>
    <sheet name="Total Liquidado" sheetId="7" r:id="rId7"/>
  </sheets>
  <definedNames/>
  <calcPr fullCalcOnLoad="1"/>
</workbook>
</file>

<file path=xl/sharedStrings.xml><?xml version="1.0" encoding="utf-8"?>
<sst xmlns="http://schemas.openxmlformats.org/spreadsheetml/2006/main" count="196" uniqueCount="47">
  <si>
    <t>Projeto/Atividade/Programa</t>
  </si>
  <si>
    <t>Criação e/ou Provimento de Cargos e Funções e Reestruturação de Cargos, Carreiras e Revisão de Remunerações - Pessoal Ativo</t>
  </si>
  <si>
    <t>Reestruturação de Cargos, Carreiras e Revisão de Remunerações - Aposentadorias, Reformas e Pensões</t>
  </si>
  <si>
    <t>Contribuição da União, de suas Autarquias e Fundações para o custeio do Regime de Previdência dos Servidores Públicos Federais decorrente da Criação e/ou Provimento de Cargos e Funções e Reestruturação de Cargos e Carreiras e Revisão de Remunerações</t>
  </si>
  <si>
    <t>Total</t>
  </si>
  <si>
    <t>Fonte: Consultoria de Orçamento da Camara dos Deputados e Prodasen a partir do SIAFI/STN</t>
  </si>
  <si>
    <t xml:space="preserve"> Observações: </t>
  </si>
  <si>
    <t>Orçamento de 2010 - Montante Autorizado em 05-03-2010,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</si>
  <si>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</si>
  <si>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STF</t>
  </si>
  <si>
    <t>Pagamento de Passivos Judiciais/Administrativos (Juros URV, Parcela Autônoma de Equivalência e Adicional por Tempo de Serviço) ¿ Aposentadorias e Pensões</t>
  </si>
  <si>
    <t>Pagamento de Passivos Judiciais/Administrativos (Juros URV, Parcela Autônoma de Equivalência e Adicional por Tempo de Serviço) ¿ Pessoal Ativo</t>
  </si>
  <si>
    <t>Contribuição da União para o Custeio do Regime de Previdência dos Servidores Públicos Federais decorrente do Pagamento de Passivos Judiciais/Administrativos (Juros URV, Parcela Autônoma de Equivalência e Adicional por Tempo de Serviço)</t>
  </si>
  <si>
    <t>JF</t>
  </si>
  <si>
    <t>JM</t>
  </si>
  <si>
    <t>JE</t>
  </si>
  <si>
    <t>JT</t>
  </si>
  <si>
    <t>JDFT</t>
  </si>
  <si>
    <t>TOTAL</t>
  </si>
  <si>
    <t>STJ</t>
  </si>
  <si>
    <t>Orçamento de 2010 - Montante Autorizado em 26-06-2010,</t>
  </si>
  <si>
    <t>ORÇAMENTO LIQUIDADO E/OU REMENEJADO</t>
  </si>
  <si>
    <t>SALDO ATUAL</t>
  </si>
  <si>
    <t>ORÇAMENTO AUTORIZADO PARA O ANO</t>
  </si>
  <si>
    <t>Custo Anual Bruto PCS IV</t>
  </si>
  <si>
    <t xml:space="preserve">Fonte: </t>
  </si>
  <si>
    <t>Custo Anual do PCS: Justificação do PL 6619-2009, do STF assinado pelos Presidentes dos Tribunais Superiores em 11 de Dezembro de 2009.</t>
  </si>
  <si>
    <t>Observações:</t>
  </si>
  <si>
    <r>
      <t>Elaboração</t>
    </r>
    <r>
      <rPr>
        <sz val="10"/>
        <rFont val="Arial"/>
        <family val="0"/>
      </rPr>
      <t>: WASHINGTON LUIZ MOURA LIMA</t>
    </r>
  </si>
  <si>
    <t>Hipótese C/ 2 Parcelas - 1a. Dezembro de 2010  - PCS Integral</t>
  </si>
  <si>
    <t>Custo Mensal Bruto</t>
  </si>
  <si>
    <t>Custo de Dezembro e do 13o Salário</t>
  </si>
  <si>
    <t>Sobra com 1a Parcela em Dezembro</t>
  </si>
  <si>
    <t>Percentual de Cobertura de mais 1 mês de custo PCS em 2010</t>
  </si>
  <si>
    <t>Hipótese C/ 2 Parcelas - 1a. Novembro de 2010  - PCS Integral</t>
  </si>
  <si>
    <t>Custo de Novembro, Dezembro e do 13o Salário</t>
  </si>
  <si>
    <t>Sobra com 1a Parcela em Novembro</t>
  </si>
  <si>
    <t>Como não havia divisão no custo entre os valores para os ativos e inativos, foi considerado como custo mensal o valor total anual bruto dividido por 13, correspondendo</t>
  </si>
  <si>
    <t>a 12 meses de remuneração e 1 décimo terceiro salário.</t>
  </si>
  <si>
    <r>
      <t>Saldo</t>
    </r>
    <r>
      <rPr>
        <sz val="10"/>
        <rFont val="Arial"/>
        <family val="2"/>
      </rPr>
      <t xml:space="preserve"> Criação e/ou Provimento de Cargos e Funções e Reestruturação de Cargos, Carreiras e Revisão de Remunerações</t>
    </r>
  </si>
  <si>
    <t>Proporção que Saldo Cobre Custo Bruto Integral de Janeiro de Dezembro de 2010</t>
  </si>
  <si>
    <r>
      <t xml:space="preserve">Saldo </t>
    </r>
    <r>
      <rPr>
        <sz val="10"/>
        <rFont val="Arial"/>
        <family val="2"/>
      </rPr>
      <t>Passivos e Criação e/ou Provimento de Cargos e Funções e Reestruturação de Cargos, Carreiras e Revisão de Remunerações</t>
    </r>
  </si>
  <si>
    <t>Custo Bruto de Agosto a Dezembro e o 13o</t>
  </si>
  <si>
    <t>Proporção que Saldo Cobre o PCS de Agosto a Dezembro e o 13o</t>
  </si>
  <si>
    <t>PROPORÇÃO DO SALDO E CUSTO BRUTO DO PCS</t>
  </si>
  <si>
    <t>PROPORÇÃO DO SALDO E CUSTO BRUTO DO PCS A PARTIR DE AGOSTO DE 2010</t>
  </si>
  <si>
    <t>Foi considerado como liquidado na JT e JF, os valores dos passivos que foram executados em Despesas de Exercícios Anteriores da Projetos/Atividade normais de Pessoal e Encargos.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</si>
</sst>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(* #,##0.000_);_(* \(#,##0.000\);_(* &quot;-&quot;??_);_(@_)"/>
    <numFmt numFmtId="193" formatCode="0.00_);[Red]\(0.00\)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0.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93" fontId="5" fillId="0" borderId="1" xfId="21" applyNumberFormat="1" applyFont="1" applyFill="1" applyBorder="1" applyAlignment="1">
      <alignment horizontal="center"/>
    </xf>
    <xf numFmtId="0" fontId="7" fillId="0" borderId="2" xfId="19" applyFont="1" applyFill="1" applyBorder="1" applyAlignment="1">
      <alignment horizontal="left" wrapText="1"/>
      <protection/>
    </xf>
    <xf numFmtId="190" fontId="8" fillId="0" borderId="3" xfId="21" applyNumberFormat="1" applyFont="1" applyFill="1" applyBorder="1" applyAlignment="1">
      <alignment/>
    </xf>
    <xf numFmtId="0" fontId="7" fillId="0" borderId="4" xfId="19" applyFont="1" applyFill="1" applyBorder="1" applyAlignment="1">
      <alignment horizontal="left" wrapText="1"/>
      <protection/>
    </xf>
    <xf numFmtId="0" fontId="9" fillId="2" borderId="5" xfId="19" applyFont="1" applyFill="1" applyBorder="1" applyAlignment="1">
      <alignment horizontal="center" wrapText="1"/>
      <protection/>
    </xf>
    <xf numFmtId="3" fontId="8" fillId="3" borderId="6" xfId="0" applyNumberFormat="1" applyFont="1" applyFill="1" applyBorder="1" applyAlignment="1">
      <alignment/>
    </xf>
    <xf numFmtId="0" fontId="10" fillId="0" borderId="0" xfId="0" applyFont="1" applyAlignment="1">
      <alignment/>
    </xf>
    <xf numFmtId="43" fontId="0" fillId="0" borderId="0" xfId="21" applyAlignment="1">
      <alignment/>
    </xf>
    <xf numFmtId="0" fontId="11" fillId="0" borderId="0" xfId="0" applyFont="1" applyAlignment="1">
      <alignment/>
    </xf>
    <xf numFmtId="0" fontId="6" fillId="3" borderId="6" xfId="0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190" fontId="14" fillId="0" borderId="8" xfId="21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9" xfId="0" applyFont="1" applyBorder="1" applyAlignment="1">
      <alignment/>
    </xf>
    <xf numFmtId="0" fontId="16" fillId="0" borderId="5" xfId="0" applyFont="1" applyBorder="1" applyAlignment="1">
      <alignment/>
    </xf>
    <xf numFmtId="195" fontId="16" fillId="0" borderId="7" xfId="23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2" xfId="0" applyFont="1" applyBorder="1" applyAlignment="1">
      <alignment/>
    </xf>
    <xf numFmtId="0" fontId="16" fillId="0" borderId="10" xfId="0" applyFont="1" applyBorder="1" applyAlignment="1">
      <alignment/>
    </xf>
    <xf numFmtId="10" fontId="16" fillId="0" borderId="7" xfId="20" applyNumberFormat="1" applyFont="1" applyBorder="1" applyAlignment="1">
      <alignment/>
    </xf>
    <xf numFmtId="195" fontId="0" fillId="0" borderId="0" xfId="0" applyNumberFormat="1" applyAlignment="1">
      <alignment/>
    </xf>
    <xf numFmtId="195" fontId="10" fillId="0" borderId="11" xfId="23" applyNumberFormat="1" applyFont="1" applyBorder="1" applyAlignment="1">
      <alignment/>
    </xf>
    <xf numFmtId="195" fontId="16" fillId="0" borderId="12" xfId="23" applyNumberFormat="1" applyFont="1" applyBorder="1" applyAlignment="1">
      <alignment/>
    </xf>
    <xf numFmtId="0" fontId="16" fillId="0" borderId="4" xfId="0" applyFont="1" applyBorder="1" applyAlignment="1">
      <alignment/>
    </xf>
    <xf numFmtId="0" fontId="5" fillId="0" borderId="4" xfId="0" applyFont="1" applyBorder="1" applyAlignment="1">
      <alignment/>
    </xf>
    <xf numFmtId="195" fontId="10" fillId="0" borderId="13" xfId="23" applyNumberFormat="1" applyFont="1" applyBorder="1" applyAlignment="1">
      <alignment/>
    </xf>
    <xf numFmtId="0" fontId="0" fillId="0" borderId="4" xfId="0" applyBorder="1" applyAlignment="1">
      <alignment/>
    </xf>
    <xf numFmtId="195" fontId="0" fillId="0" borderId="11" xfId="0" applyNumberFormat="1" applyBorder="1" applyAlignment="1">
      <alignment/>
    </xf>
    <xf numFmtId="0" fontId="16" fillId="0" borderId="14" xfId="0" applyFont="1" applyBorder="1" applyAlignment="1">
      <alignment/>
    </xf>
    <xf numFmtId="195" fontId="10" fillId="0" borderId="15" xfId="23" applyNumberFormat="1" applyFont="1" applyBorder="1" applyAlignment="1">
      <alignment/>
    </xf>
    <xf numFmtId="0" fontId="14" fillId="0" borderId="5" xfId="0" applyFont="1" applyBorder="1" applyAlignment="1">
      <alignment/>
    </xf>
    <xf numFmtId="10" fontId="14" fillId="0" borderId="7" xfId="20" applyNumberFormat="1" applyFont="1" applyBorder="1" applyAlignment="1">
      <alignment/>
    </xf>
    <xf numFmtId="0" fontId="0" fillId="0" borderId="14" xfId="0" applyBorder="1" applyAlignment="1">
      <alignment/>
    </xf>
    <xf numFmtId="195" fontId="0" fillId="0" borderId="15" xfId="0" applyNumberFormat="1" applyBorder="1" applyAlignment="1">
      <alignment/>
    </xf>
    <xf numFmtId="0" fontId="15" fillId="4" borderId="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  <cellStyle name="Separador de milhares_Custo (s) do PCV IV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A1" sqref="A1:B1"/>
    </sheetView>
  </sheetViews>
  <sheetFormatPr defaultColWidth="9.140625" defaultRowHeight="12.75"/>
  <cols>
    <col min="1" max="1" width="102.7109375" style="0" customWidth="1"/>
    <col min="2" max="2" width="20.7109375" style="0" bestFit="1" customWidth="1"/>
    <col min="3" max="3" width="12.28125" style="0" bestFit="1" customWidth="1"/>
  </cols>
  <sheetData>
    <row r="1" spans="1:2" ht="21" thickBot="1">
      <c r="A1" s="37" t="s">
        <v>29</v>
      </c>
      <c r="B1" s="38"/>
    </row>
    <row r="2" spans="1:2" ht="15">
      <c r="A2" s="20" t="s">
        <v>24</v>
      </c>
      <c r="B2" s="24">
        <v>6358759016</v>
      </c>
    </row>
    <row r="3" spans="1:2" ht="15">
      <c r="A3" s="20" t="s">
        <v>30</v>
      </c>
      <c r="B3" s="24">
        <f>B2/13/2</f>
        <v>244567654.46153846</v>
      </c>
    </row>
    <row r="4" spans="1:2" ht="15">
      <c r="A4" s="20" t="s">
        <v>31</v>
      </c>
      <c r="B4" s="24">
        <f>B3*2</f>
        <v>489135308.9230769</v>
      </c>
    </row>
    <row r="5" spans="1:2" ht="16.5" thickBot="1">
      <c r="A5" s="26" t="s">
        <v>39</v>
      </c>
      <c r="B5" s="24">
        <f>'Criaç e Prov Carg e Revisão Rem'!I20</f>
        <v>591853496</v>
      </c>
    </row>
    <row r="6" spans="1:2" ht="16.5" thickBot="1">
      <c r="A6" s="21" t="s">
        <v>32</v>
      </c>
      <c r="B6" s="25">
        <f>B5-B4</f>
        <v>102718187.07692307</v>
      </c>
    </row>
    <row r="7" spans="1:2" ht="16.5" thickBot="1">
      <c r="A7" s="16" t="s">
        <v>33</v>
      </c>
      <c r="B7" s="22">
        <f>B6/B3</f>
        <v>0.41999906857297387</v>
      </c>
    </row>
    <row r="8" ht="13.5" thickBot="1"/>
    <row r="9" spans="1:2" ht="21" thickBot="1">
      <c r="A9" s="37" t="s">
        <v>34</v>
      </c>
      <c r="B9" s="38"/>
    </row>
    <row r="10" spans="1:2" ht="15">
      <c r="A10" s="15" t="s">
        <v>30</v>
      </c>
      <c r="B10" s="24">
        <f>B2/13/2</f>
        <v>244567654.46153846</v>
      </c>
    </row>
    <row r="11" spans="1:2" ht="15">
      <c r="A11" s="20" t="s">
        <v>35</v>
      </c>
      <c r="B11" s="24">
        <f>B10*3</f>
        <v>733702963.3846154</v>
      </c>
    </row>
    <row r="12" spans="1:2" ht="15.75" thickBot="1">
      <c r="A12" s="27" t="s">
        <v>41</v>
      </c>
      <c r="B12" s="24">
        <f>'Saldo Total'!I8</f>
        <v>793490984</v>
      </c>
    </row>
    <row r="13" spans="1:2" ht="16.5" thickBot="1">
      <c r="A13" s="21" t="s">
        <v>36</v>
      </c>
      <c r="B13" s="17">
        <f>B12-B11</f>
        <v>59788020.61538458</v>
      </c>
    </row>
    <row r="14" spans="1:2" ht="16.5" thickBot="1">
      <c r="A14" s="16" t="s">
        <v>33</v>
      </c>
      <c r="B14" s="22">
        <f>B13/B10</f>
        <v>0.24446413711992745</v>
      </c>
    </row>
    <row r="16" ht="12.75">
      <c r="A16" s="9" t="s">
        <v>25</v>
      </c>
    </row>
    <row r="17" ht="12.75">
      <c r="A17" s="18" t="s">
        <v>26</v>
      </c>
    </row>
    <row r="19" spans="1:2" ht="12.75">
      <c r="A19" s="18" t="s">
        <v>27</v>
      </c>
      <c r="B19" s="19"/>
    </row>
    <row r="20" ht="12.75">
      <c r="A20" s="18" t="s">
        <v>37</v>
      </c>
    </row>
    <row r="21" ht="12.75">
      <c r="A21" s="18" t="s">
        <v>38</v>
      </c>
    </row>
    <row r="22" ht="12.75">
      <c r="A22" s="18"/>
    </row>
    <row r="24" ht="12.75">
      <c r="A24" s="9" t="s">
        <v>28</v>
      </c>
    </row>
  </sheetData>
  <mergeCells count="2">
    <mergeCell ref="A1:B1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&amp;LDepartamento Econômico
SINTRAJUD/SP&amp;C&amp;F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11.57421875" style="0" customWidth="1"/>
    <col min="2" max="2" width="20.7109375" style="0" bestFit="1" customWidth="1"/>
    <col min="3" max="3" width="12.28125" style="0" bestFit="1" customWidth="1"/>
  </cols>
  <sheetData>
    <row r="1" spans="1:2" ht="21" thickBot="1">
      <c r="A1" s="37" t="s">
        <v>44</v>
      </c>
      <c r="B1" s="38"/>
    </row>
    <row r="2" spans="1:2" ht="15">
      <c r="A2" s="20" t="s">
        <v>24</v>
      </c>
      <c r="B2" s="24">
        <v>6358759016</v>
      </c>
    </row>
    <row r="3" spans="1:2" ht="16.5" thickBot="1">
      <c r="A3" s="31" t="s">
        <v>39</v>
      </c>
      <c r="B3" s="32">
        <f>'Criaç e Prov Carg e Revisão Rem'!I20</f>
        <v>591853496</v>
      </c>
    </row>
    <row r="4" spans="1:2" ht="18.75" thickBot="1">
      <c r="A4" s="33" t="s">
        <v>40</v>
      </c>
      <c r="B4" s="34">
        <f>B3/B2</f>
        <v>0.09307688725280669</v>
      </c>
    </row>
    <row r="5" ht="13.5" thickBot="1"/>
    <row r="6" spans="1:2" ht="21" thickBot="1">
      <c r="A6" s="39" t="s">
        <v>45</v>
      </c>
      <c r="B6" s="40"/>
    </row>
    <row r="7" spans="1:2" ht="15">
      <c r="A7" s="15" t="s">
        <v>24</v>
      </c>
      <c r="B7" s="28">
        <v>6358759016</v>
      </c>
    </row>
    <row r="8" spans="1:2" ht="12.75">
      <c r="A8" s="29" t="s">
        <v>30</v>
      </c>
      <c r="B8" s="30">
        <f>B7/13</f>
        <v>489135308.9230769</v>
      </c>
    </row>
    <row r="9" spans="1:2" ht="13.5" thickBot="1">
      <c r="A9" s="35" t="s">
        <v>42</v>
      </c>
      <c r="B9" s="36">
        <f>B8*6</f>
        <v>2934811853.5384617</v>
      </c>
    </row>
    <row r="10" spans="1:2" ht="18.75" thickBot="1">
      <c r="A10" s="33" t="s">
        <v>43</v>
      </c>
      <c r="B10" s="34">
        <f>B3/B9</f>
        <v>0.2016665890477478</v>
      </c>
    </row>
    <row r="11" ht="13.5" thickBot="1">
      <c r="B11" s="23"/>
    </row>
    <row r="12" spans="1:2" ht="21" thickBot="1">
      <c r="A12" s="37" t="s">
        <v>44</v>
      </c>
      <c r="B12" s="38"/>
    </row>
    <row r="13" spans="1:2" ht="15">
      <c r="A13" s="20" t="s">
        <v>24</v>
      </c>
      <c r="B13" s="24">
        <v>6358759016</v>
      </c>
    </row>
    <row r="14" spans="1:2" ht="15.75" thickBot="1">
      <c r="A14" s="27" t="s">
        <v>41</v>
      </c>
      <c r="B14" s="32">
        <f>'Hipóteses Saldo X Custo'!B12</f>
        <v>793490984</v>
      </c>
    </row>
    <row r="15" spans="1:2" ht="18.75" thickBot="1">
      <c r="A15" s="33" t="s">
        <v>40</v>
      </c>
      <c r="B15" s="34">
        <f>B14/B13</f>
        <v>0.1247870821969203</v>
      </c>
    </row>
    <row r="16" ht="13.5" thickBot="1"/>
    <row r="17" spans="1:2" ht="21" thickBot="1">
      <c r="A17" s="39" t="s">
        <v>45</v>
      </c>
      <c r="B17" s="40"/>
    </row>
    <row r="18" spans="1:2" ht="15">
      <c r="A18" s="15" t="s">
        <v>24</v>
      </c>
      <c r="B18" s="28">
        <v>6358759016</v>
      </c>
    </row>
    <row r="19" spans="1:2" ht="12.75">
      <c r="A19" s="29" t="s">
        <v>30</v>
      </c>
      <c r="B19" s="30">
        <f>B18/13</f>
        <v>489135308.9230769</v>
      </c>
    </row>
    <row r="20" spans="1:2" ht="13.5" thickBot="1">
      <c r="A20" s="35" t="s">
        <v>42</v>
      </c>
      <c r="B20" s="36">
        <f>B19*6</f>
        <v>2934811853.5384617</v>
      </c>
    </row>
    <row r="21" spans="1:2" ht="18.75" thickBot="1">
      <c r="A21" s="33" t="s">
        <v>43</v>
      </c>
      <c r="B21" s="34">
        <f>B14/B20</f>
        <v>0.2703720114266606</v>
      </c>
    </row>
    <row r="23" ht="12.75">
      <c r="A23" s="9" t="s">
        <v>25</v>
      </c>
    </row>
    <row r="24" ht="12.75">
      <c r="A24" s="18" t="s">
        <v>26</v>
      </c>
    </row>
    <row r="26" spans="1:2" ht="12.75">
      <c r="A26" s="18" t="s">
        <v>27</v>
      </c>
      <c r="B26" s="19"/>
    </row>
    <row r="27" ht="12.75">
      <c r="A27" s="18" t="s">
        <v>37</v>
      </c>
    </row>
    <row r="28" ht="12.75">
      <c r="A28" s="18" t="s">
        <v>38</v>
      </c>
    </row>
    <row r="29" ht="12.75">
      <c r="A29" s="18"/>
    </row>
    <row r="31" ht="12.75">
      <c r="A31" s="9" t="s">
        <v>28</v>
      </c>
    </row>
  </sheetData>
  <mergeCells count="4">
    <mergeCell ref="A1:B1"/>
    <mergeCell ref="A6:B6"/>
    <mergeCell ref="A12:B12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Header>&amp;LDepartamento Econômico
SINTRAJUD/SP&amp;C&amp;F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11.57421875" style="0" bestFit="1" customWidth="1"/>
    <col min="4" max="4" width="14.00390625" style="0" bestFit="1" customWidth="1"/>
    <col min="5" max="5" width="12.7109375" style="0" bestFit="1" customWidth="1"/>
    <col min="6" max="7" width="14.00390625" style="0" bestFit="1" customWidth="1"/>
    <col min="8" max="8" width="12.7109375" style="0" bestFit="1" customWidth="1"/>
    <col min="9" max="9" width="21.28125" style="0" bestFit="1" customWidth="1"/>
  </cols>
  <sheetData>
    <row r="1" spans="1:9" ht="19.5" thickBot="1">
      <c r="A1" s="1" t="s">
        <v>0</v>
      </c>
      <c r="B1" s="10" t="s">
        <v>9</v>
      </c>
      <c r="C1" s="10" t="s">
        <v>19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2" t="s">
        <v>18</v>
      </c>
    </row>
    <row r="2" spans="1:9" ht="43.5">
      <c r="A2" s="2" t="s">
        <v>10</v>
      </c>
      <c r="B2" s="3">
        <f>'Pagamentos de Passivos'!B17</f>
        <v>0</v>
      </c>
      <c r="C2" s="3">
        <f>'Pagamentos de Passivos'!C17</f>
        <v>1645876</v>
      </c>
      <c r="D2" s="3">
        <f>'Pagamentos de Passivos'!D17</f>
        <v>-388173</v>
      </c>
      <c r="E2" s="3">
        <f>'Pagamentos de Passivos'!E17</f>
        <v>820000</v>
      </c>
      <c r="F2" s="3">
        <f>'Pagamentos de Passivos'!F17</f>
        <v>18257373</v>
      </c>
      <c r="G2" s="3">
        <f>'Pagamentos de Passivos'!G17</f>
        <v>45432216</v>
      </c>
      <c r="H2" s="3">
        <f>'Pagamentos de Passivos'!H17</f>
        <v>0</v>
      </c>
      <c r="I2" s="13">
        <f aca="true" t="shared" si="0" ref="I2:I7">SUM(B2:H2)</f>
        <v>65767292</v>
      </c>
    </row>
    <row r="3" spans="1:9" ht="43.5">
      <c r="A3" s="2" t="s">
        <v>11</v>
      </c>
      <c r="B3" s="3">
        <f>'Pagamentos de Passivos'!B18</f>
        <v>0</v>
      </c>
      <c r="C3" s="3">
        <f>'Pagamentos de Passivos'!C18</f>
        <v>1552279</v>
      </c>
      <c r="D3" s="3">
        <f>'Pagamentos de Passivos'!D18</f>
        <v>1383677</v>
      </c>
      <c r="E3" s="3">
        <f>'Pagamentos de Passivos'!E18</f>
        <v>0</v>
      </c>
      <c r="F3" s="3">
        <f>'Pagamentos de Passivos'!F18</f>
        <v>23747567</v>
      </c>
      <c r="G3" s="3">
        <f>'Pagamentos de Passivos'!G18</f>
        <v>24838100</v>
      </c>
      <c r="H3" s="3">
        <f>'Pagamentos de Passivos'!H18</f>
        <v>39470</v>
      </c>
      <c r="I3" s="13">
        <f t="shared" si="0"/>
        <v>51561093</v>
      </c>
    </row>
    <row r="4" spans="1:9" ht="72">
      <c r="A4" s="2" t="s">
        <v>12</v>
      </c>
      <c r="B4" s="3">
        <f>'Pagamentos de Passivos'!B19</f>
        <v>0</v>
      </c>
      <c r="C4" s="3">
        <f>'Pagamentos de Passivos'!C19</f>
        <v>341501</v>
      </c>
      <c r="D4" s="3">
        <f>'Pagamentos de Passivos'!D19</f>
        <v>7871653</v>
      </c>
      <c r="E4" s="3">
        <f>'Pagamentos de Passivos'!E19</f>
        <v>1831499</v>
      </c>
      <c r="F4" s="3">
        <f>'Pagamentos de Passivos'!F19</f>
        <v>5224465</v>
      </c>
      <c r="G4" s="3">
        <f>'Pagamentos de Passivos'!G19</f>
        <v>68906571</v>
      </c>
      <c r="H4" s="3">
        <f>'Pagamentos de Passivos'!H19</f>
        <v>133414</v>
      </c>
      <c r="I4" s="13">
        <f t="shared" si="0"/>
        <v>84309103</v>
      </c>
    </row>
    <row r="5" spans="1:9" ht="43.5">
      <c r="A5" s="2" t="s">
        <v>1</v>
      </c>
      <c r="B5" s="3">
        <f>'Criaç e Prov Carg e Revisão Rem'!B17</f>
        <v>0</v>
      </c>
      <c r="C5" s="3">
        <f>'Criaç e Prov Carg e Revisão Rem'!C17</f>
        <v>0</v>
      </c>
      <c r="D5" s="3">
        <f>'Criaç e Prov Carg e Revisão Rem'!D17</f>
        <v>129096414</v>
      </c>
      <c r="E5" s="3">
        <f>'Criaç e Prov Carg e Revisão Rem'!E17</f>
        <v>8841833</v>
      </c>
      <c r="F5" s="3">
        <f>'Criaç e Prov Carg e Revisão Rem'!F17</f>
        <v>68831145</v>
      </c>
      <c r="G5" s="3">
        <f>'Criaç e Prov Carg e Revisão Rem'!G17</f>
        <v>246364758</v>
      </c>
      <c r="H5" s="3">
        <f>'Criaç e Prov Carg e Revisão Rem'!H17</f>
        <v>13371479</v>
      </c>
      <c r="I5" s="13">
        <f t="shared" si="0"/>
        <v>466505629</v>
      </c>
    </row>
    <row r="6" spans="1:9" ht="29.25">
      <c r="A6" s="4" t="s">
        <v>2</v>
      </c>
      <c r="B6" s="3">
        <f>'Criaç e Prov Carg e Revisão Rem'!B18</f>
        <v>0</v>
      </c>
      <c r="C6" s="3">
        <f>'Criaç e Prov Carg e Revisão Rem'!C18</f>
        <v>0</v>
      </c>
      <c r="D6" s="3">
        <f>'Criaç e Prov Carg e Revisão Rem'!D18</f>
        <v>5178691</v>
      </c>
      <c r="E6" s="3">
        <f>'Criaç e Prov Carg e Revisão Rem'!E18</f>
        <v>2660995</v>
      </c>
      <c r="F6" s="3">
        <f>'Criaç e Prov Carg e Revisão Rem'!F18</f>
        <v>0</v>
      </c>
      <c r="G6" s="3">
        <f>'Criaç e Prov Carg e Revisão Rem'!G18</f>
        <v>33744918</v>
      </c>
      <c r="H6" s="3">
        <f>'Criaç e Prov Carg e Revisão Rem'!H18</f>
        <v>3243770</v>
      </c>
      <c r="I6" s="13">
        <f t="shared" si="0"/>
        <v>44828374</v>
      </c>
    </row>
    <row r="7" spans="1:9" ht="72.75" thickBot="1">
      <c r="A7" s="4" t="s">
        <v>3</v>
      </c>
      <c r="B7" s="3">
        <f>'Criaç e Prov Carg e Revisão Rem'!B19</f>
        <v>0</v>
      </c>
      <c r="C7" s="3">
        <f>'Criaç e Prov Carg e Revisão Rem'!C19</f>
        <v>0</v>
      </c>
      <c r="D7" s="3">
        <f>'Criaç e Prov Carg e Revisão Rem'!D19</f>
        <v>24410850</v>
      </c>
      <c r="E7" s="3">
        <f>'Criaç e Prov Carg e Revisão Rem'!E19</f>
        <v>1706764</v>
      </c>
      <c r="F7" s="3">
        <f>'Criaç e Prov Carg e Revisão Rem'!F19</f>
        <v>8986032</v>
      </c>
      <c r="G7" s="3">
        <f>'Criaç e Prov Carg e Revisão Rem'!G19</f>
        <v>45415847</v>
      </c>
      <c r="H7" s="3">
        <f>'Criaç e Prov Carg e Revisão Rem'!H19</f>
        <v>0</v>
      </c>
      <c r="I7" s="13">
        <f t="shared" si="0"/>
        <v>80519493</v>
      </c>
    </row>
    <row r="8" spans="1:9" s="7" customFormat="1" ht="21" thickBot="1">
      <c r="A8" s="5" t="s">
        <v>4</v>
      </c>
      <c r="B8" s="6">
        <f aca="true" t="shared" si="1" ref="B8:I8">SUM(B2:B7)</f>
        <v>0</v>
      </c>
      <c r="C8" s="6">
        <f t="shared" si="1"/>
        <v>3539656</v>
      </c>
      <c r="D8" s="6">
        <f t="shared" si="1"/>
        <v>167553112</v>
      </c>
      <c r="E8" s="6">
        <f t="shared" si="1"/>
        <v>15861091</v>
      </c>
      <c r="F8" s="6">
        <f t="shared" si="1"/>
        <v>125046582</v>
      </c>
      <c r="G8" s="6">
        <f t="shared" si="1"/>
        <v>464702410</v>
      </c>
      <c r="H8" s="6">
        <f t="shared" si="1"/>
        <v>16788133</v>
      </c>
      <c r="I8" s="11">
        <f t="shared" si="1"/>
        <v>793490984</v>
      </c>
    </row>
    <row r="9" spans="2:9" ht="12.75">
      <c r="B9" s="8"/>
      <c r="I9" s="14"/>
    </row>
    <row r="10" ht="12.75">
      <c r="A10" t="s">
        <v>5</v>
      </c>
    </row>
    <row r="12" ht="12.75">
      <c r="A12" s="9" t="s">
        <v>6</v>
      </c>
    </row>
    <row r="13" ht="12.75">
      <c r="A13" t="s">
        <v>7</v>
      </c>
    </row>
    <row r="15" ht="12.75">
      <c r="A15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Header>&amp;LDepartamento Econômico
SINTRAJUD/SP&amp;C&amp;F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:I1"/>
    </sheetView>
  </sheetViews>
  <sheetFormatPr defaultColWidth="9.140625" defaultRowHeight="12.75"/>
  <cols>
    <col min="1" max="1" width="60.7109375" style="0" customWidth="1"/>
    <col min="2" max="3" width="12.28125" style="0" bestFit="1" customWidth="1"/>
    <col min="4" max="4" width="14.00390625" style="0" bestFit="1" customWidth="1"/>
    <col min="5" max="5" width="11.57421875" style="0" bestFit="1" customWidth="1"/>
    <col min="6" max="7" width="14.00390625" style="0" bestFit="1" customWidth="1"/>
    <col min="8" max="8" width="13.57421875" style="0" bestFit="1" customWidth="1"/>
    <col min="9" max="9" width="18.7109375" style="0" bestFit="1" customWidth="1"/>
  </cols>
  <sheetData>
    <row r="1" spans="1:9" ht="13.5" thickBot="1">
      <c r="A1" s="41" t="s">
        <v>23</v>
      </c>
      <c r="B1" s="42"/>
      <c r="C1" s="42"/>
      <c r="D1" s="42"/>
      <c r="E1" s="42"/>
      <c r="F1" s="42"/>
      <c r="G1" s="42"/>
      <c r="H1" s="42"/>
      <c r="I1" s="43"/>
    </row>
    <row r="2" spans="1:9" ht="19.5" thickBot="1">
      <c r="A2" s="1" t="s">
        <v>0</v>
      </c>
      <c r="B2" s="10" t="s">
        <v>9</v>
      </c>
      <c r="C2" s="10" t="s">
        <v>19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2" t="s">
        <v>18</v>
      </c>
    </row>
    <row r="3" spans="1:9" ht="43.5">
      <c r="A3" s="2" t="s">
        <v>1</v>
      </c>
      <c r="B3" s="3">
        <v>7671574</v>
      </c>
      <c r="C3" s="3">
        <v>9367743</v>
      </c>
      <c r="D3" s="3">
        <v>129096414</v>
      </c>
      <c r="E3" s="3">
        <v>8841833</v>
      </c>
      <c r="F3" s="3">
        <v>68831145</v>
      </c>
      <c r="G3" s="3">
        <v>246364758</v>
      </c>
      <c r="H3" s="3">
        <v>46888217</v>
      </c>
      <c r="I3" s="13">
        <f>SUM(B3:H3)</f>
        <v>517061684</v>
      </c>
    </row>
    <row r="4" spans="1:9" ht="29.25">
      <c r="A4" s="4" t="s">
        <v>2</v>
      </c>
      <c r="B4" s="3">
        <v>669661</v>
      </c>
      <c r="C4" s="3">
        <v>1643461</v>
      </c>
      <c r="D4" s="3">
        <v>5178691</v>
      </c>
      <c r="E4" s="3">
        <v>2660995</v>
      </c>
      <c r="F4" s="3">
        <v>0</v>
      </c>
      <c r="G4" s="3">
        <v>33744918</v>
      </c>
      <c r="H4" s="3">
        <v>3293058</v>
      </c>
      <c r="I4" s="13">
        <f>SUM(B4:H4)</f>
        <v>47190784</v>
      </c>
    </row>
    <row r="5" spans="1:9" ht="72.75" thickBot="1">
      <c r="A5" s="4" t="s">
        <v>3</v>
      </c>
      <c r="B5" s="3">
        <v>1677364</v>
      </c>
      <c r="C5" s="3">
        <v>1686823</v>
      </c>
      <c r="D5" s="3">
        <v>24410850</v>
      </c>
      <c r="E5" s="3">
        <v>1706764</v>
      </c>
      <c r="F5" s="3">
        <v>8986032</v>
      </c>
      <c r="G5" s="3">
        <v>45415847</v>
      </c>
      <c r="H5" s="3">
        <v>9634507</v>
      </c>
      <c r="I5" s="13">
        <f>SUM(B5:H5)</f>
        <v>93518187</v>
      </c>
    </row>
    <row r="6" spans="1:9" s="7" customFormat="1" ht="21" thickBot="1">
      <c r="A6" s="5" t="s">
        <v>4</v>
      </c>
      <c r="B6" s="6">
        <f aca="true" t="shared" si="0" ref="B6:I6">SUM(B3:B5)</f>
        <v>10018599</v>
      </c>
      <c r="C6" s="6">
        <f t="shared" si="0"/>
        <v>12698027</v>
      </c>
      <c r="D6" s="6">
        <f t="shared" si="0"/>
        <v>158685955</v>
      </c>
      <c r="E6" s="6">
        <f t="shared" si="0"/>
        <v>13209592</v>
      </c>
      <c r="F6" s="6">
        <f t="shared" si="0"/>
        <v>77817177</v>
      </c>
      <c r="G6" s="6">
        <f t="shared" si="0"/>
        <v>325525523</v>
      </c>
      <c r="H6" s="6">
        <f t="shared" si="0"/>
        <v>59815782</v>
      </c>
      <c r="I6" s="11">
        <f t="shared" si="0"/>
        <v>657770655</v>
      </c>
    </row>
    <row r="7" ht="13.5" thickBot="1">
      <c r="B7" s="8"/>
    </row>
    <row r="8" spans="1:9" ht="13.5" thickBot="1">
      <c r="A8" s="41" t="s">
        <v>21</v>
      </c>
      <c r="B8" s="42"/>
      <c r="C8" s="42"/>
      <c r="D8" s="42"/>
      <c r="E8" s="42"/>
      <c r="F8" s="42"/>
      <c r="G8" s="42"/>
      <c r="H8" s="42"/>
      <c r="I8" s="43"/>
    </row>
    <row r="9" spans="1:9" ht="19.5" thickBot="1">
      <c r="A9" s="1" t="s">
        <v>0</v>
      </c>
      <c r="B9" s="10" t="s">
        <v>9</v>
      </c>
      <c r="C9" s="10" t="s">
        <v>19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2" t="s">
        <v>18</v>
      </c>
    </row>
    <row r="10" spans="1:9" ht="43.5">
      <c r="A10" s="2" t="s">
        <v>1</v>
      </c>
      <c r="B10" s="3">
        <v>-7671574</v>
      </c>
      <c r="C10" s="3">
        <v>-9367743</v>
      </c>
      <c r="D10" s="3">
        <v>0</v>
      </c>
      <c r="E10" s="3">
        <v>0</v>
      </c>
      <c r="F10" s="3">
        <v>0</v>
      </c>
      <c r="G10" s="3">
        <v>0</v>
      </c>
      <c r="H10" s="3">
        <v>-33516738</v>
      </c>
      <c r="I10" s="13">
        <f>SUM(B10:H10)</f>
        <v>-50556055</v>
      </c>
    </row>
    <row r="11" spans="1:9" ht="29.25">
      <c r="A11" s="4" t="s">
        <v>2</v>
      </c>
      <c r="B11" s="3">
        <v>-669661</v>
      </c>
      <c r="C11" s="3">
        <v>-1643461</v>
      </c>
      <c r="D11" s="3">
        <v>0</v>
      </c>
      <c r="E11" s="3">
        <v>0</v>
      </c>
      <c r="F11" s="3">
        <v>0</v>
      </c>
      <c r="G11" s="3">
        <v>0</v>
      </c>
      <c r="H11" s="3">
        <v>-49288</v>
      </c>
      <c r="I11" s="13">
        <f>SUM(B11:H11)</f>
        <v>-2362410</v>
      </c>
    </row>
    <row r="12" spans="1:9" ht="72.75" thickBot="1">
      <c r="A12" s="4" t="s">
        <v>3</v>
      </c>
      <c r="B12" s="3">
        <v>-1677364</v>
      </c>
      <c r="C12" s="3">
        <v>-1686823</v>
      </c>
      <c r="D12" s="3">
        <v>0</v>
      </c>
      <c r="E12" s="3">
        <v>0</v>
      </c>
      <c r="F12" s="3">
        <v>0</v>
      </c>
      <c r="G12" s="3">
        <v>0</v>
      </c>
      <c r="H12" s="3">
        <v>-9634507</v>
      </c>
      <c r="I12" s="13">
        <f>SUM(B12:H12)</f>
        <v>-12998694</v>
      </c>
    </row>
    <row r="13" spans="1:9" ht="21" thickBot="1">
      <c r="A13" s="5" t="s">
        <v>4</v>
      </c>
      <c r="B13" s="6">
        <f aca="true" t="shared" si="1" ref="B13:I13">SUM(B10:B12)</f>
        <v>-10018599</v>
      </c>
      <c r="C13" s="6">
        <f t="shared" si="1"/>
        <v>-12698027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-43200533</v>
      </c>
      <c r="I13" s="11">
        <f t="shared" si="1"/>
        <v>-65917159</v>
      </c>
    </row>
    <row r="14" ht="13.5" thickBot="1">
      <c r="B14" s="8"/>
    </row>
    <row r="15" spans="1:9" ht="13.5" thickBot="1">
      <c r="A15" s="41" t="s">
        <v>22</v>
      </c>
      <c r="B15" s="42"/>
      <c r="C15" s="42"/>
      <c r="D15" s="42"/>
      <c r="E15" s="42"/>
      <c r="F15" s="42"/>
      <c r="G15" s="42"/>
      <c r="H15" s="42"/>
      <c r="I15" s="43"/>
    </row>
    <row r="16" spans="1:9" ht="19.5" thickBot="1">
      <c r="A16" s="1" t="s">
        <v>0</v>
      </c>
      <c r="B16" s="10" t="s">
        <v>9</v>
      </c>
      <c r="C16" s="10" t="s">
        <v>19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  <c r="I16" s="12" t="s">
        <v>18</v>
      </c>
    </row>
    <row r="17" spans="1:9" ht="43.5">
      <c r="A17" s="2" t="s">
        <v>1</v>
      </c>
      <c r="B17" s="3">
        <f>B3+B10</f>
        <v>0</v>
      </c>
      <c r="C17" s="3">
        <f aca="true" t="shared" si="2" ref="C17:I17">C3+C10</f>
        <v>0</v>
      </c>
      <c r="D17" s="3">
        <f t="shared" si="2"/>
        <v>129096414</v>
      </c>
      <c r="E17" s="3">
        <f t="shared" si="2"/>
        <v>8841833</v>
      </c>
      <c r="F17" s="3">
        <f t="shared" si="2"/>
        <v>68831145</v>
      </c>
      <c r="G17" s="3">
        <f t="shared" si="2"/>
        <v>246364758</v>
      </c>
      <c r="H17" s="3">
        <f t="shared" si="2"/>
        <v>13371479</v>
      </c>
      <c r="I17" s="3">
        <f t="shared" si="2"/>
        <v>466505629</v>
      </c>
    </row>
    <row r="18" spans="1:9" ht="29.25">
      <c r="A18" s="4" t="s">
        <v>2</v>
      </c>
      <c r="B18" s="3">
        <f aca="true" t="shared" si="3" ref="B18:I19">B4+B11</f>
        <v>0</v>
      </c>
      <c r="C18" s="3">
        <f t="shared" si="3"/>
        <v>0</v>
      </c>
      <c r="D18" s="3">
        <f t="shared" si="3"/>
        <v>5178691</v>
      </c>
      <c r="E18" s="3">
        <f t="shared" si="3"/>
        <v>2660995</v>
      </c>
      <c r="F18" s="3">
        <f t="shared" si="3"/>
        <v>0</v>
      </c>
      <c r="G18" s="3">
        <f t="shared" si="3"/>
        <v>33744918</v>
      </c>
      <c r="H18" s="3">
        <f t="shared" si="3"/>
        <v>3243770</v>
      </c>
      <c r="I18" s="3">
        <f t="shared" si="3"/>
        <v>44828374</v>
      </c>
    </row>
    <row r="19" spans="1:9" ht="72.75" thickBot="1">
      <c r="A19" s="4" t="s">
        <v>3</v>
      </c>
      <c r="B19" s="3">
        <f t="shared" si="3"/>
        <v>0</v>
      </c>
      <c r="C19" s="3">
        <f t="shared" si="3"/>
        <v>0</v>
      </c>
      <c r="D19" s="3">
        <f t="shared" si="3"/>
        <v>24410850</v>
      </c>
      <c r="E19" s="3">
        <f t="shared" si="3"/>
        <v>1706764</v>
      </c>
      <c r="F19" s="3">
        <f t="shared" si="3"/>
        <v>8986032</v>
      </c>
      <c r="G19" s="3">
        <f t="shared" si="3"/>
        <v>45415847</v>
      </c>
      <c r="H19" s="3">
        <f t="shared" si="3"/>
        <v>0</v>
      </c>
      <c r="I19" s="3">
        <f t="shared" si="3"/>
        <v>80519493</v>
      </c>
    </row>
    <row r="20" spans="1:9" ht="21" thickBot="1">
      <c r="A20" s="5" t="s">
        <v>4</v>
      </c>
      <c r="B20" s="6">
        <f aca="true" t="shared" si="4" ref="B20:I20">SUM(B17:B19)</f>
        <v>0</v>
      </c>
      <c r="C20" s="6">
        <f t="shared" si="4"/>
        <v>0</v>
      </c>
      <c r="D20" s="6">
        <f t="shared" si="4"/>
        <v>158685955</v>
      </c>
      <c r="E20" s="6">
        <f t="shared" si="4"/>
        <v>13209592</v>
      </c>
      <c r="F20" s="6">
        <f t="shared" si="4"/>
        <v>77817177</v>
      </c>
      <c r="G20" s="6">
        <f t="shared" si="4"/>
        <v>325525523</v>
      </c>
      <c r="H20" s="6">
        <f t="shared" si="4"/>
        <v>16615249</v>
      </c>
      <c r="I20" s="11">
        <f t="shared" si="4"/>
        <v>591853496</v>
      </c>
    </row>
    <row r="21" ht="12.75">
      <c r="B21" s="8"/>
    </row>
    <row r="22" spans="1:2" ht="12.75">
      <c r="A22" t="s">
        <v>5</v>
      </c>
      <c r="B22" s="8"/>
    </row>
    <row r="23" ht="12.75">
      <c r="B23" s="8"/>
    </row>
    <row r="24" spans="1:2" ht="12.75">
      <c r="A24" s="9" t="s">
        <v>6</v>
      </c>
      <c r="B24" s="8"/>
    </row>
    <row r="25" spans="1:2" ht="12.75">
      <c r="A25" t="s">
        <v>20</v>
      </c>
      <c r="B25" s="8"/>
    </row>
    <row r="26" ht="12.75">
      <c r="B26" s="8"/>
    </row>
    <row r="27" spans="1:2" ht="12.75">
      <c r="A27" t="s">
        <v>8</v>
      </c>
      <c r="B27" s="8"/>
    </row>
    <row r="28" ht="12.75">
      <c r="B28" s="8"/>
    </row>
    <row r="29" ht="12.75">
      <c r="B29" s="8"/>
    </row>
  </sheetData>
  <mergeCells count="3">
    <mergeCell ref="A1:I1"/>
    <mergeCell ref="A8:I8"/>
    <mergeCell ref="A15:I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&amp;LDepartamento Econômico
SINTRAJUD/SP&amp;C&amp;F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:I1"/>
    </sheetView>
  </sheetViews>
  <sheetFormatPr defaultColWidth="9.140625" defaultRowHeight="12.75"/>
  <cols>
    <col min="1" max="1" width="60.7109375" style="0" customWidth="1"/>
    <col min="2" max="2" width="11.57421875" style="0" customWidth="1"/>
    <col min="3" max="3" width="11.57421875" style="0" bestFit="1" customWidth="1"/>
    <col min="4" max="4" width="14.00390625" style="0" bestFit="1" customWidth="1"/>
    <col min="5" max="5" width="13.57421875" style="0" bestFit="1" customWidth="1"/>
    <col min="6" max="6" width="12.7109375" style="0" bestFit="1" customWidth="1"/>
    <col min="7" max="7" width="14.7109375" style="0" bestFit="1" customWidth="1"/>
    <col min="8" max="8" width="13.57421875" style="0" bestFit="1" customWidth="1"/>
    <col min="9" max="9" width="19.7109375" style="0" bestFit="1" customWidth="1"/>
  </cols>
  <sheetData>
    <row r="1" spans="1:9" ht="13.5" thickBot="1">
      <c r="A1" s="41" t="s">
        <v>23</v>
      </c>
      <c r="B1" s="42"/>
      <c r="C1" s="42"/>
      <c r="D1" s="42"/>
      <c r="E1" s="42"/>
      <c r="F1" s="42"/>
      <c r="G1" s="42"/>
      <c r="H1" s="42"/>
      <c r="I1" s="43"/>
    </row>
    <row r="2" spans="1:9" ht="19.5" thickBot="1">
      <c r="A2" s="1" t="s">
        <v>0</v>
      </c>
      <c r="B2" s="10" t="s">
        <v>9</v>
      </c>
      <c r="C2" s="10" t="s">
        <v>19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2" t="s">
        <v>18</v>
      </c>
    </row>
    <row r="3" spans="1:9" ht="43.5">
      <c r="A3" s="2" t="s">
        <v>10</v>
      </c>
      <c r="B3" s="3">
        <v>0</v>
      </c>
      <c r="C3" s="3">
        <v>1645876</v>
      </c>
      <c r="D3" s="3">
        <v>17722699</v>
      </c>
      <c r="E3" s="3">
        <v>21975095</v>
      </c>
      <c r="F3" s="3">
        <v>18257373</v>
      </c>
      <c r="G3" s="3">
        <v>202625090</v>
      </c>
      <c r="H3" s="3">
        <v>14965556</v>
      </c>
      <c r="I3" s="13">
        <f>SUM(B3:H3)</f>
        <v>277191689</v>
      </c>
    </row>
    <row r="4" spans="1:9" ht="43.5">
      <c r="A4" s="2" t="s">
        <v>11</v>
      </c>
      <c r="B4" s="3">
        <v>0</v>
      </c>
      <c r="C4" s="3">
        <v>1552279</v>
      </c>
      <c r="D4" s="3">
        <v>41313930</v>
      </c>
      <c r="E4" s="3">
        <v>12077439</v>
      </c>
      <c r="F4" s="3">
        <v>23747567</v>
      </c>
      <c r="G4" s="3">
        <v>357131679</v>
      </c>
      <c r="H4" s="3">
        <v>12726517</v>
      </c>
      <c r="I4" s="13">
        <f>SUM(B4:H4)</f>
        <v>448549411</v>
      </c>
    </row>
    <row r="5" spans="1:9" ht="72.75" thickBot="1">
      <c r="A5" s="2" t="s">
        <v>12</v>
      </c>
      <c r="B5" s="3">
        <v>0</v>
      </c>
      <c r="C5" s="3">
        <v>341501</v>
      </c>
      <c r="D5" s="3">
        <v>9089065</v>
      </c>
      <c r="E5" s="3">
        <v>2657036</v>
      </c>
      <c r="F5" s="3">
        <v>5224465</v>
      </c>
      <c r="G5" s="3">
        <v>77468969</v>
      </c>
      <c r="H5" s="3">
        <v>2164300</v>
      </c>
      <c r="I5" s="13">
        <f>SUM(B5:H5)</f>
        <v>96945336</v>
      </c>
    </row>
    <row r="6" spans="1:9" s="7" customFormat="1" ht="21" thickBot="1">
      <c r="A6" s="5" t="s">
        <v>4</v>
      </c>
      <c r="B6" s="6">
        <f aca="true" t="shared" si="0" ref="B6:I6">SUM(B3:B5)</f>
        <v>0</v>
      </c>
      <c r="C6" s="6">
        <f t="shared" si="0"/>
        <v>3539656</v>
      </c>
      <c r="D6" s="6">
        <f t="shared" si="0"/>
        <v>68125694</v>
      </c>
      <c r="E6" s="6">
        <f t="shared" si="0"/>
        <v>36709570</v>
      </c>
      <c r="F6" s="6">
        <f t="shared" si="0"/>
        <v>47229405</v>
      </c>
      <c r="G6" s="6">
        <f t="shared" si="0"/>
        <v>637225738</v>
      </c>
      <c r="H6" s="6">
        <f t="shared" si="0"/>
        <v>29856373</v>
      </c>
      <c r="I6" s="11">
        <f t="shared" si="0"/>
        <v>822686436</v>
      </c>
    </row>
    <row r="7" spans="1:9" s="7" customFormat="1" ht="15.75" thickBot="1">
      <c r="A7"/>
      <c r="B7" s="8"/>
      <c r="C7"/>
      <c r="D7"/>
      <c r="E7"/>
      <c r="F7"/>
      <c r="G7"/>
      <c r="H7"/>
      <c r="I7"/>
    </row>
    <row r="8" spans="1:9" ht="13.5" thickBot="1">
      <c r="A8" s="41" t="s">
        <v>21</v>
      </c>
      <c r="B8" s="42"/>
      <c r="C8" s="42"/>
      <c r="D8" s="42"/>
      <c r="E8" s="42"/>
      <c r="F8" s="42"/>
      <c r="G8" s="42"/>
      <c r="H8" s="42"/>
      <c r="I8" s="43"/>
    </row>
    <row r="9" spans="1:9" ht="19.5" thickBot="1">
      <c r="A9" s="1" t="s">
        <v>0</v>
      </c>
      <c r="B9" s="10" t="s">
        <v>9</v>
      </c>
      <c r="C9" s="10" t="s">
        <v>19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2" t="s">
        <v>18</v>
      </c>
    </row>
    <row r="10" spans="1:9" ht="43.5">
      <c r="A10" s="2" t="s">
        <v>10</v>
      </c>
      <c r="B10" s="3">
        <v>0</v>
      </c>
      <c r="C10" s="3">
        <v>0</v>
      </c>
      <c r="D10" s="3">
        <v>-18110872</v>
      </c>
      <c r="E10" s="3">
        <v>-21155095</v>
      </c>
      <c r="F10" s="3">
        <v>0</v>
      </c>
      <c r="G10" s="3">
        <v>-157192874</v>
      </c>
      <c r="H10" s="3">
        <v>-14965556</v>
      </c>
      <c r="I10" s="13">
        <f>SUM(B10:H10)</f>
        <v>-211424397</v>
      </c>
    </row>
    <row r="11" spans="1:9" ht="43.5">
      <c r="A11" s="2" t="s">
        <v>11</v>
      </c>
      <c r="B11" s="3">
        <v>0</v>
      </c>
      <c r="C11" s="3">
        <v>0</v>
      </c>
      <c r="D11" s="3">
        <v>-39930253</v>
      </c>
      <c r="E11" s="3">
        <v>-12077439</v>
      </c>
      <c r="F11" s="3">
        <v>0</v>
      </c>
      <c r="G11" s="3">
        <v>-332293579</v>
      </c>
      <c r="H11" s="3">
        <v>-12687047</v>
      </c>
      <c r="I11" s="13">
        <f>SUM(B11:H11)</f>
        <v>-396988318</v>
      </c>
    </row>
    <row r="12" spans="1:9" ht="72.75" thickBot="1">
      <c r="A12" s="2" t="s">
        <v>12</v>
      </c>
      <c r="B12" s="3">
        <v>0</v>
      </c>
      <c r="C12" s="3">
        <v>0</v>
      </c>
      <c r="D12" s="3">
        <v>-1217412</v>
      </c>
      <c r="E12" s="3">
        <v>-825537</v>
      </c>
      <c r="F12" s="3">
        <v>0</v>
      </c>
      <c r="G12" s="3">
        <v>-8562398</v>
      </c>
      <c r="H12" s="3">
        <v>-2030886</v>
      </c>
      <c r="I12" s="13">
        <f>SUM(B12:H12)</f>
        <v>-12636233</v>
      </c>
    </row>
    <row r="13" spans="1:9" ht="21" thickBot="1">
      <c r="A13" s="5" t="s">
        <v>4</v>
      </c>
      <c r="B13" s="6">
        <f aca="true" t="shared" si="1" ref="B13:I13">SUM(B10:B12)</f>
        <v>0</v>
      </c>
      <c r="C13" s="6">
        <f t="shared" si="1"/>
        <v>0</v>
      </c>
      <c r="D13" s="6">
        <f t="shared" si="1"/>
        <v>-59258537</v>
      </c>
      <c r="E13" s="6">
        <f t="shared" si="1"/>
        <v>-34058071</v>
      </c>
      <c r="F13" s="6">
        <f t="shared" si="1"/>
        <v>0</v>
      </c>
      <c r="G13" s="6">
        <f t="shared" si="1"/>
        <v>-498048851</v>
      </c>
      <c r="H13" s="6">
        <f t="shared" si="1"/>
        <v>-29683489</v>
      </c>
      <c r="I13" s="11">
        <f t="shared" si="1"/>
        <v>-621048948</v>
      </c>
    </row>
    <row r="14" ht="13.5" thickBot="1">
      <c r="B14" s="8"/>
    </row>
    <row r="15" spans="1:9" ht="13.5" thickBot="1">
      <c r="A15" s="41" t="s">
        <v>22</v>
      </c>
      <c r="B15" s="42"/>
      <c r="C15" s="42"/>
      <c r="D15" s="42"/>
      <c r="E15" s="42"/>
      <c r="F15" s="42"/>
      <c r="G15" s="42"/>
      <c r="H15" s="42"/>
      <c r="I15" s="43"/>
    </row>
    <row r="16" spans="1:9" ht="19.5" thickBot="1">
      <c r="A16" s="1" t="s">
        <v>0</v>
      </c>
      <c r="B16" s="10" t="s">
        <v>9</v>
      </c>
      <c r="C16" s="10" t="s">
        <v>19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  <c r="I16" s="12" t="s">
        <v>18</v>
      </c>
    </row>
    <row r="17" spans="1:9" ht="43.5">
      <c r="A17" s="2" t="s">
        <v>1</v>
      </c>
      <c r="B17" s="3">
        <f>B3+B10</f>
        <v>0</v>
      </c>
      <c r="C17" s="3">
        <f aca="true" t="shared" si="2" ref="C17:I17">C3+C10</f>
        <v>1645876</v>
      </c>
      <c r="D17" s="3">
        <f t="shared" si="2"/>
        <v>-388173</v>
      </c>
      <c r="E17" s="3">
        <f t="shared" si="2"/>
        <v>820000</v>
      </c>
      <c r="F17" s="3">
        <f t="shared" si="2"/>
        <v>18257373</v>
      </c>
      <c r="G17" s="3">
        <f>G3+G10</f>
        <v>45432216</v>
      </c>
      <c r="H17" s="3">
        <f t="shared" si="2"/>
        <v>0</v>
      </c>
      <c r="I17" s="13">
        <f t="shared" si="2"/>
        <v>65767292</v>
      </c>
    </row>
    <row r="18" spans="1:9" ht="29.25">
      <c r="A18" s="4" t="s">
        <v>2</v>
      </c>
      <c r="B18" s="3">
        <f aca="true" t="shared" si="3" ref="B18:I19">B4+B11</f>
        <v>0</v>
      </c>
      <c r="C18" s="3">
        <f t="shared" si="3"/>
        <v>1552279</v>
      </c>
      <c r="D18" s="3">
        <f t="shared" si="3"/>
        <v>1383677</v>
      </c>
      <c r="E18" s="3">
        <f t="shared" si="3"/>
        <v>0</v>
      </c>
      <c r="F18" s="3">
        <f t="shared" si="3"/>
        <v>23747567</v>
      </c>
      <c r="G18" s="3">
        <f>G4+G11</f>
        <v>24838100</v>
      </c>
      <c r="H18" s="3">
        <f t="shared" si="3"/>
        <v>39470</v>
      </c>
      <c r="I18" s="13">
        <f t="shared" si="3"/>
        <v>51561093</v>
      </c>
    </row>
    <row r="19" spans="1:9" ht="72.75" thickBot="1">
      <c r="A19" s="4" t="s">
        <v>3</v>
      </c>
      <c r="B19" s="3">
        <f t="shared" si="3"/>
        <v>0</v>
      </c>
      <c r="C19" s="3">
        <f t="shared" si="3"/>
        <v>341501</v>
      </c>
      <c r="D19" s="3">
        <f t="shared" si="3"/>
        <v>7871653</v>
      </c>
      <c r="E19" s="3">
        <f t="shared" si="3"/>
        <v>1831499</v>
      </c>
      <c r="F19" s="3">
        <f t="shared" si="3"/>
        <v>5224465</v>
      </c>
      <c r="G19" s="3">
        <f>G5+G12</f>
        <v>68906571</v>
      </c>
      <c r="H19" s="3">
        <f t="shared" si="3"/>
        <v>133414</v>
      </c>
      <c r="I19" s="13">
        <f t="shared" si="3"/>
        <v>84309103</v>
      </c>
    </row>
    <row r="20" spans="1:9" ht="21" thickBot="1">
      <c r="A20" s="5" t="s">
        <v>4</v>
      </c>
      <c r="B20" s="6">
        <f aca="true" t="shared" si="4" ref="B20:I20">SUM(B17:B19)</f>
        <v>0</v>
      </c>
      <c r="C20" s="6">
        <f t="shared" si="4"/>
        <v>3539656</v>
      </c>
      <c r="D20" s="6">
        <f t="shared" si="4"/>
        <v>8867157</v>
      </c>
      <c r="E20" s="6">
        <f t="shared" si="4"/>
        <v>2651499</v>
      </c>
      <c r="F20" s="6">
        <f t="shared" si="4"/>
        <v>47229405</v>
      </c>
      <c r="G20" s="6">
        <f t="shared" si="4"/>
        <v>139176887</v>
      </c>
      <c r="H20" s="6">
        <f t="shared" si="4"/>
        <v>172884</v>
      </c>
      <c r="I20" s="11">
        <f t="shared" si="4"/>
        <v>201637488</v>
      </c>
    </row>
    <row r="22" ht="12.75">
      <c r="A22" t="s">
        <v>5</v>
      </c>
    </row>
    <row r="24" ht="12.75">
      <c r="A24" s="9" t="s">
        <v>6</v>
      </c>
    </row>
    <row r="25" ht="12.75">
      <c r="A25" t="s">
        <v>20</v>
      </c>
    </row>
    <row r="26" ht="12.75">
      <c r="A26" t="s">
        <v>46</v>
      </c>
    </row>
    <row r="28" ht="12.75">
      <c r="A28" t="s">
        <v>8</v>
      </c>
    </row>
    <row r="37" ht="12.75">
      <c r="A37" s="9"/>
    </row>
  </sheetData>
  <mergeCells count="3">
    <mergeCell ref="A8:I8"/>
    <mergeCell ref="A15:I15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Header>&amp;LDepartamento Econômico
SINTRAJUD/SP&amp;C&amp;F
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11.57421875" style="0" bestFit="1" customWidth="1"/>
    <col min="4" max="4" width="14.00390625" style="0" bestFit="1" customWidth="1"/>
    <col min="5" max="5" width="12.7109375" style="0" bestFit="1" customWidth="1"/>
    <col min="6" max="7" width="14.00390625" style="0" bestFit="1" customWidth="1"/>
    <col min="8" max="8" width="12.7109375" style="0" bestFit="1" customWidth="1"/>
    <col min="9" max="9" width="21.28125" style="0" bestFit="1" customWidth="1"/>
  </cols>
  <sheetData>
    <row r="1" spans="1:9" ht="19.5" thickBot="1">
      <c r="A1" s="1" t="s">
        <v>0</v>
      </c>
      <c r="B1" s="10" t="s">
        <v>9</v>
      </c>
      <c r="C1" s="10" t="s">
        <v>19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2" t="s">
        <v>18</v>
      </c>
    </row>
    <row r="2" spans="1:9" ht="43.5">
      <c r="A2" s="2" t="s">
        <v>10</v>
      </c>
      <c r="B2" s="3">
        <f>'Pagamentos de Passivos'!B3</f>
        <v>0</v>
      </c>
      <c r="C2" s="3">
        <f>'Pagamentos de Passivos'!C3</f>
        <v>1645876</v>
      </c>
      <c r="D2" s="3">
        <f>'Pagamentos de Passivos'!D3</f>
        <v>17722699</v>
      </c>
      <c r="E2" s="3">
        <f>'Pagamentos de Passivos'!E3</f>
        <v>21975095</v>
      </c>
      <c r="F2" s="3">
        <f>'Pagamentos de Passivos'!F3</f>
        <v>18257373</v>
      </c>
      <c r="G2" s="3">
        <f>'Pagamentos de Passivos'!G3</f>
        <v>202625090</v>
      </c>
      <c r="H2" s="3">
        <f>'Pagamentos de Passivos'!H3</f>
        <v>14965556</v>
      </c>
      <c r="I2" s="13">
        <f aca="true" t="shared" si="0" ref="I2:I7">SUM(B2:H2)</f>
        <v>277191689</v>
      </c>
    </row>
    <row r="3" spans="1:9" ht="43.5">
      <c r="A3" s="2" t="s">
        <v>11</v>
      </c>
      <c r="B3" s="3">
        <f>'Pagamentos de Passivos'!B4</f>
        <v>0</v>
      </c>
      <c r="C3" s="3">
        <f>'Pagamentos de Passivos'!C4</f>
        <v>1552279</v>
      </c>
      <c r="D3" s="3">
        <f>'Pagamentos de Passivos'!D4</f>
        <v>41313930</v>
      </c>
      <c r="E3" s="3">
        <f>'Pagamentos de Passivos'!E4</f>
        <v>12077439</v>
      </c>
      <c r="F3" s="3">
        <f>'Pagamentos de Passivos'!F4</f>
        <v>23747567</v>
      </c>
      <c r="G3" s="3">
        <f>'Pagamentos de Passivos'!G4</f>
        <v>357131679</v>
      </c>
      <c r="H3" s="3">
        <f>'Pagamentos de Passivos'!H4</f>
        <v>12726517</v>
      </c>
      <c r="I3" s="13">
        <f t="shared" si="0"/>
        <v>448549411</v>
      </c>
    </row>
    <row r="4" spans="1:9" ht="72">
      <c r="A4" s="2" t="s">
        <v>12</v>
      </c>
      <c r="B4" s="3">
        <f>'Pagamentos de Passivos'!B5</f>
        <v>0</v>
      </c>
      <c r="C4" s="3">
        <f>'Pagamentos de Passivos'!C5</f>
        <v>341501</v>
      </c>
      <c r="D4" s="3">
        <f>'Pagamentos de Passivos'!D5</f>
        <v>9089065</v>
      </c>
      <c r="E4" s="3">
        <f>'Pagamentos de Passivos'!E5</f>
        <v>2657036</v>
      </c>
      <c r="F4" s="3">
        <f>'Pagamentos de Passivos'!F5</f>
        <v>5224465</v>
      </c>
      <c r="G4" s="3">
        <f>'Pagamentos de Passivos'!G5</f>
        <v>77468969</v>
      </c>
      <c r="H4" s="3">
        <f>'Pagamentos de Passivos'!H5</f>
        <v>2164300</v>
      </c>
      <c r="I4" s="13">
        <f t="shared" si="0"/>
        <v>96945336</v>
      </c>
    </row>
    <row r="5" spans="1:9" ht="43.5">
      <c r="A5" s="2" t="s">
        <v>1</v>
      </c>
      <c r="B5" s="3">
        <f>'Criaç e Prov Carg e Revisão Rem'!B3</f>
        <v>7671574</v>
      </c>
      <c r="C5" s="3">
        <f>'Criaç e Prov Carg e Revisão Rem'!C3</f>
        <v>9367743</v>
      </c>
      <c r="D5" s="3">
        <f>'Criaç e Prov Carg e Revisão Rem'!D3</f>
        <v>129096414</v>
      </c>
      <c r="E5" s="3">
        <f>'Criaç e Prov Carg e Revisão Rem'!E3</f>
        <v>8841833</v>
      </c>
      <c r="F5" s="3">
        <f>'Criaç e Prov Carg e Revisão Rem'!F3</f>
        <v>68831145</v>
      </c>
      <c r="G5" s="3">
        <f>'Criaç e Prov Carg e Revisão Rem'!G3</f>
        <v>246364758</v>
      </c>
      <c r="H5" s="3">
        <f>'Criaç e Prov Carg e Revisão Rem'!H3</f>
        <v>46888217</v>
      </c>
      <c r="I5" s="13">
        <f t="shared" si="0"/>
        <v>517061684</v>
      </c>
    </row>
    <row r="6" spans="1:9" ht="29.25">
      <c r="A6" s="4" t="s">
        <v>2</v>
      </c>
      <c r="B6" s="3">
        <f>'Criaç e Prov Carg e Revisão Rem'!B4</f>
        <v>669661</v>
      </c>
      <c r="C6" s="3">
        <f>'Criaç e Prov Carg e Revisão Rem'!C4</f>
        <v>1643461</v>
      </c>
      <c r="D6" s="3">
        <f>'Criaç e Prov Carg e Revisão Rem'!D4</f>
        <v>5178691</v>
      </c>
      <c r="E6" s="3">
        <f>'Criaç e Prov Carg e Revisão Rem'!E4</f>
        <v>2660995</v>
      </c>
      <c r="F6" s="3">
        <f>'Criaç e Prov Carg e Revisão Rem'!F4</f>
        <v>0</v>
      </c>
      <c r="G6" s="3">
        <f>'Criaç e Prov Carg e Revisão Rem'!G4</f>
        <v>33744918</v>
      </c>
      <c r="H6" s="3">
        <f>'Criaç e Prov Carg e Revisão Rem'!H4</f>
        <v>3293058</v>
      </c>
      <c r="I6" s="13">
        <f t="shared" si="0"/>
        <v>47190784</v>
      </c>
    </row>
    <row r="7" spans="1:9" ht="72.75" thickBot="1">
      <c r="A7" s="4" t="s">
        <v>3</v>
      </c>
      <c r="B7" s="3">
        <f>'Criaç e Prov Carg e Revisão Rem'!B5</f>
        <v>1677364</v>
      </c>
      <c r="C7" s="3">
        <f>'Criaç e Prov Carg e Revisão Rem'!C5</f>
        <v>1686823</v>
      </c>
      <c r="D7" s="3">
        <f>'Criaç e Prov Carg e Revisão Rem'!D5</f>
        <v>24410850</v>
      </c>
      <c r="E7" s="3">
        <f>'Criaç e Prov Carg e Revisão Rem'!E5</f>
        <v>1706764</v>
      </c>
      <c r="F7" s="3">
        <f>'Criaç e Prov Carg e Revisão Rem'!F5</f>
        <v>8986032</v>
      </c>
      <c r="G7" s="3">
        <f>'Criaç e Prov Carg e Revisão Rem'!G5</f>
        <v>45415847</v>
      </c>
      <c r="H7" s="3">
        <f>'Criaç e Prov Carg e Revisão Rem'!H5</f>
        <v>9634507</v>
      </c>
      <c r="I7" s="13">
        <f t="shared" si="0"/>
        <v>93518187</v>
      </c>
    </row>
    <row r="8" spans="1:9" s="7" customFormat="1" ht="21" thickBot="1">
      <c r="A8" s="5" t="s">
        <v>4</v>
      </c>
      <c r="B8" s="6">
        <f>SUM(B2:B7)</f>
        <v>10018599</v>
      </c>
      <c r="C8" s="6">
        <f aca="true" t="shared" si="1" ref="C8:H8">SUM(C2:C7)</f>
        <v>16237683</v>
      </c>
      <c r="D8" s="6">
        <f t="shared" si="1"/>
        <v>226811649</v>
      </c>
      <c r="E8" s="6">
        <f t="shared" si="1"/>
        <v>49919162</v>
      </c>
      <c r="F8" s="6">
        <f t="shared" si="1"/>
        <v>125046582</v>
      </c>
      <c r="G8" s="6">
        <f t="shared" si="1"/>
        <v>962751261</v>
      </c>
      <c r="H8" s="6">
        <f t="shared" si="1"/>
        <v>89672155</v>
      </c>
      <c r="I8" s="11">
        <f>SUM(I2:I7)</f>
        <v>1480457091</v>
      </c>
    </row>
    <row r="9" spans="2:9" ht="12.75">
      <c r="B9" s="8"/>
      <c r="I9" s="14"/>
    </row>
    <row r="10" ht="12.75">
      <c r="A10" t="s">
        <v>5</v>
      </c>
    </row>
    <row r="12" ht="12.75">
      <c r="A12" s="9" t="s">
        <v>6</v>
      </c>
    </row>
    <row r="13" ht="12.75">
      <c r="A13" t="s">
        <v>20</v>
      </c>
    </row>
    <row r="15" ht="12.75">
      <c r="A15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Header>&amp;LDepartamento Econômico
SINTRAJUD/SP&amp;C&amp;F
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E19" sqref="E19"/>
    </sheetView>
  </sheetViews>
  <sheetFormatPr defaultColWidth="9.140625" defaultRowHeight="12.75"/>
  <cols>
    <col min="1" max="1" width="60.7109375" style="0" customWidth="1"/>
    <col min="2" max="3" width="12.28125" style="0" bestFit="1" customWidth="1"/>
    <col min="4" max="4" width="14.00390625" style="0" bestFit="1" customWidth="1"/>
    <col min="5" max="5" width="13.57421875" style="0" bestFit="1" customWidth="1"/>
    <col min="6" max="6" width="14.00390625" style="0" bestFit="1" customWidth="1"/>
    <col min="7" max="7" width="14.7109375" style="0" bestFit="1" customWidth="1"/>
    <col min="8" max="8" width="13.57421875" style="0" bestFit="1" customWidth="1"/>
    <col min="9" max="9" width="21.28125" style="0" bestFit="1" customWidth="1"/>
  </cols>
  <sheetData>
    <row r="1" spans="1:9" ht="19.5" thickBot="1">
      <c r="A1" s="1" t="s">
        <v>0</v>
      </c>
      <c r="B1" s="10" t="s">
        <v>9</v>
      </c>
      <c r="C1" s="10" t="s">
        <v>19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2" t="s">
        <v>18</v>
      </c>
    </row>
    <row r="2" spans="1:9" ht="43.5">
      <c r="A2" s="2" t="s">
        <v>10</v>
      </c>
      <c r="B2" s="3">
        <f>'Pagamentos de Passivos'!B10</f>
        <v>0</v>
      </c>
      <c r="C2" s="3">
        <f>'Pagamentos de Passivos'!C10</f>
        <v>0</v>
      </c>
      <c r="D2" s="3">
        <f>'Pagamentos de Passivos'!D10</f>
        <v>-18110872</v>
      </c>
      <c r="E2" s="3">
        <f>'Pagamentos de Passivos'!E10</f>
        <v>-21155095</v>
      </c>
      <c r="F2" s="3">
        <f>'Pagamentos de Passivos'!F10</f>
        <v>0</v>
      </c>
      <c r="G2" s="3">
        <f>'Pagamentos de Passivos'!G10</f>
        <v>-157192874</v>
      </c>
      <c r="H2" s="3">
        <f>'Pagamentos de Passivos'!H10</f>
        <v>-14965556</v>
      </c>
      <c r="I2" s="13">
        <f aca="true" t="shared" si="0" ref="I2:I7">SUM(B2:H2)</f>
        <v>-211424397</v>
      </c>
    </row>
    <row r="3" spans="1:9" ht="43.5">
      <c r="A3" s="2" t="s">
        <v>11</v>
      </c>
      <c r="B3" s="3">
        <f>'Pagamentos de Passivos'!B11</f>
        <v>0</v>
      </c>
      <c r="C3" s="3">
        <f>'Pagamentos de Passivos'!C11</f>
        <v>0</v>
      </c>
      <c r="D3" s="3">
        <f>'Pagamentos de Passivos'!D11</f>
        <v>-39930253</v>
      </c>
      <c r="E3" s="3">
        <f>'Pagamentos de Passivos'!E11</f>
        <v>-12077439</v>
      </c>
      <c r="F3" s="3">
        <f>'Pagamentos de Passivos'!F11</f>
        <v>0</v>
      </c>
      <c r="G3" s="3">
        <f>'Pagamentos de Passivos'!G11</f>
        <v>-332293579</v>
      </c>
      <c r="H3" s="3">
        <f>'Pagamentos de Passivos'!H11</f>
        <v>-12687047</v>
      </c>
      <c r="I3" s="13">
        <f t="shared" si="0"/>
        <v>-396988318</v>
      </c>
    </row>
    <row r="4" spans="1:9" ht="72">
      <c r="A4" s="2" t="s">
        <v>12</v>
      </c>
      <c r="B4" s="3">
        <f>'Pagamentos de Passivos'!B12</f>
        <v>0</v>
      </c>
      <c r="C4" s="3">
        <f>'Pagamentos de Passivos'!C12</f>
        <v>0</v>
      </c>
      <c r="D4" s="3">
        <f>'Pagamentos de Passivos'!D12</f>
        <v>-1217412</v>
      </c>
      <c r="E4" s="3">
        <f>'Pagamentos de Passivos'!E12</f>
        <v>-825537</v>
      </c>
      <c r="F4" s="3">
        <f>'Pagamentos de Passivos'!F12</f>
        <v>0</v>
      </c>
      <c r="G4" s="3">
        <f>'Pagamentos de Passivos'!G12</f>
        <v>-8562398</v>
      </c>
      <c r="H4" s="3">
        <f>'Pagamentos de Passivos'!H12</f>
        <v>-2030886</v>
      </c>
      <c r="I4" s="13">
        <f t="shared" si="0"/>
        <v>-12636233</v>
      </c>
    </row>
    <row r="5" spans="1:9" ht="43.5">
      <c r="A5" s="2" t="s">
        <v>1</v>
      </c>
      <c r="B5" s="3">
        <f>'Criaç e Prov Carg e Revisão Rem'!B10</f>
        <v>-7671574</v>
      </c>
      <c r="C5" s="3">
        <f>'Criaç e Prov Carg e Revisão Rem'!C10</f>
        <v>-9367743</v>
      </c>
      <c r="D5" s="3">
        <f>'Criaç e Prov Carg e Revisão Rem'!D10</f>
        <v>0</v>
      </c>
      <c r="E5" s="3">
        <f>'Criaç e Prov Carg e Revisão Rem'!E10</f>
        <v>0</v>
      </c>
      <c r="F5" s="3">
        <f>'Criaç e Prov Carg e Revisão Rem'!F10</f>
        <v>0</v>
      </c>
      <c r="G5" s="3">
        <f>'Criaç e Prov Carg e Revisão Rem'!G10</f>
        <v>0</v>
      </c>
      <c r="H5" s="3">
        <f>'Criaç e Prov Carg e Revisão Rem'!H10</f>
        <v>-33516738</v>
      </c>
      <c r="I5" s="13">
        <f t="shared" si="0"/>
        <v>-50556055</v>
      </c>
    </row>
    <row r="6" spans="1:9" ht="29.25">
      <c r="A6" s="4" t="s">
        <v>2</v>
      </c>
      <c r="B6" s="3">
        <f>'Criaç e Prov Carg e Revisão Rem'!B11</f>
        <v>-669661</v>
      </c>
      <c r="C6" s="3">
        <f>'Criaç e Prov Carg e Revisão Rem'!C11</f>
        <v>-1643461</v>
      </c>
      <c r="D6" s="3">
        <f>'Criaç e Prov Carg e Revisão Rem'!D11</f>
        <v>0</v>
      </c>
      <c r="E6" s="3">
        <f>'Criaç e Prov Carg e Revisão Rem'!E11</f>
        <v>0</v>
      </c>
      <c r="F6" s="3">
        <f>'Criaç e Prov Carg e Revisão Rem'!F11</f>
        <v>0</v>
      </c>
      <c r="G6" s="3">
        <f>'Criaç e Prov Carg e Revisão Rem'!G11</f>
        <v>0</v>
      </c>
      <c r="H6" s="3">
        <f>'Criaç e Prov Carg e Revisão Rem'!H11</f>
        <v>-49288</v>
      </c>
      <c r="I6" s="13">
        <f t="shared" si="0"/>
        <v>-2362410</v>
      </c>
    </row>
    <row r="7" spans="1:9" ht="72.75" thickBot="1">
      <c r="A7" s="4" t="s">
        <v>3</v>
      </c>
      <c r="B7" s="3">
        <f>'Criaç e Prov Carg e Revisão Rem'!B12</f>
        <v>-1677364</v>
      </c>
      <c r="C7" s="3">
        <f>'Criaç e Prov Carg e Revisão Rem'!C12</f>
        <v>-1686823</v>
      </c>
      <c r="D7" s="3">
        <f>'Criaç e Prov Carg e Revisão Rem'!D12</f>
        <v>0</v>
      </c>
      <c r="E7" s="3">
        <f>'Criaç e Prov Carg e Revisão Rem'!E12</f>
        <v>0</v>
      </c>
      <c r="F7" s="3">
        <f>'Criaç e Prov Carg e Revisão Rem'!F12</f>
        <v>0</v>
      </c>
      <c r="G7" s="3">
        <f>'Criaç e Prov Carg e Revisão Rem'!G12</f>
        <v>0</v>
      </c>
      <c r="H7" s="3">
        <f>'Criaç e Prov Carg e Revisão Rem'!H12</f>
        <v>-9634507</v>
      </c>
      <c r="I7" s="13">
        <f t="shared" si="0"/>
        <v>-12998694</v>
      </c>
    </row>
    <row r="8" spans="1:9" s="7" customFormat="1" ht="21" thickBot="1">
      <c r="A8" s="5" t="s">
        <v>4</v>
      </c>
      <c r="B8" s="6">
        <f aca="true" t="shared" si="1" ref="B8:I8">SUM(B2:B7)</f>
        <v>-10018599</v>
      </c>
      <c r="C8" s="6">
        <f t="shared" si="1"/>
        <v>-12698027</v>
      </c>
      <c r="D8" s="6">
        <f t="shared" si="1"/>
        <v>-59258537</v>
      </c>
      <c r="E8" s="6">
        <f t="shared" si="1"/>
        <v>-34058071</v>
      </c>
      <c r="F8" s="6">
        <f t="shared" si="1"/>
        <v>0</v>
      </c>
      <c r="G8" s="6">
        <f t="shared" si="1"/>
        <v>-498048851</v>
      </c>
      <c r="H8" s="6">
        <f t="shared" si="1"/>
        <v>-72884022</v>
      </c>
      <c r="I8" s="11">
        <f t="shared" si="1"/>
        <v>-686966107</v>
      </c>
    </row>
    <row r="9" spans="2:9" ht="12.75">
      <c r="B9" s="8"/>
      <c r="I9" s="14"/>
    </row>
    <row r="10" ht="12.75">
      <c r="A10" t="s">
        <v>5</v>
      </c>
    </row>
    <row r="12" ht="12.75">
      <c r="A12" s="9" t="s">
        <v>6</v>
      </c>
    </row>
    <row r="13" ht="12.75">
      <c r="A13" t="s">
        <v>20</v>
      </c>
    </row>
    <row r="15" ht="12.75">
      <c r="A15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&amp;LDepartamento Econômico
SINTRAJUD/SP&amp;C&amp;F
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2010-07-06T20:33:59Z</cp:lastPrinted>
  <dcterms:created xsi:type="dcterms:W3CDTF">2010-06-10T01:20:22Z</dcterms:created>
  <dcterms:modified xsi:type="dcterms:W3CDTF">2010-08-12T17:33:39Z</dcterms:modified>
  <cp:category/>
  <cp:version/>
  <cp:contentType/>
  <cp:contentStatus/>
</cp:coreProperties>
</file>