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920" windowHeight="10464" activeTab="0"/>
  </bookViews>
  <sheets>
    <sheet name="Dados Gerais" sheetId="1" r:id="rId1"/>
    <sheet name="Comparativo" sheetId="2" r:id="rId2"/>
    <sheet name="Gráfico Geral" sheetId="3" r:id="rId3"/>
    <sheet name="Gráfico Servidores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<sst xmlns="http://schemas.openxmlformats.org/spreadsheetml/2006/main" count="49" uniqueCount="28">
  <si>
    <t>Juros e Encargos da Dívida</t>
  </si>
  <si>
    <t>Outras Despesas Correntes</t>
  </si>
  <si>
    <t>Inversões Financeiras</t>
  </si>
  <si>
    <t>Amortização da Dívida</t>
  </si>
  <si>
    <t>Despesas de Pessoal E Encargos</t>
  </si>
  <si>
    <t>Observações:</t>
  </si>
  <si>
    <r>
      <t>Elaboração</t>
    </r>
    <r>
      <rPr>
        <sz val="10"/>
        <rFont val="Arial"/>
        <family val="0"/>
      </rPr>
      <t>: Economista Washington Luiz Moura Lima</t>
    </r>
  </si>
  <si>
    <t>Dívida Líquida Total Governo Federal</t>
  </si>
  <si>
    <t>Fonte: Consultoria de Orçamento da Câmara dos Deputados e Prodasen a partir do SIAFI/STN - Montantes Orçamentários</t>
  </si>
  <si>
    <t>Grupo de Natureza de Despesa</t>
  </si>
  <si>
    <t>TOTAL</t>
  </si>
  <si>
    <t>Diferença entre Dívida e Saldo</t>
  </si>
  <si>
    <t>Dívida Líquida Total Governo Federal em final de dezembro de 2002</t>
  </si>
  <si>
    <t>Comparativo Dívida e Pagamento de Juros e Amortizações</t>
  </si>
  <si>
    <t>Dívida Líquida Total Governo Federal -  atual</t>
  </si>
  <si>
    <t>TOTAL PAGAMENTO DÍVIDA</t>
  </si>
  <si>
    <t>Dívida Líquida Total do Governo Federal - Inlcui dívida interna e externa.</t>
  </si>
  <si>
    <t xml:space="preserve">Não estão incluídos os montantes do refinanciamento da dívida. </t>
  </si>
  <si>
    <t>Despesas de Pessoal e Encargos inclui pagamento de Aposentadorias e Pensões.</t>
  </si>
  <si>
    <t>Total de 2003 a 2008</t>
  </si>
  <si>
    <t>Orçamento de 2008 - Montante Autorizado até 05-09-2008</t>
  </si>
  <si>
    <t>Orçamentos de 1995 a 2007 - FECHADOS - Montantes Liquidados</t>
  </si>
  <si>
    <t>Orçamento de 2009 - Proposta Orçamentária da União para o Exercício de 2009 - PL 38-2008-CN</t>
  </si>
  <si>
    <t>Dívida Líquida Total do Governo Federal, em 2008, posição em junho, para os anos anteriores no final do exercício.</t>
  </si>
  <si>
    <t>Boletim do Banco Central do Brasil- Agosto de 2008 - Dívida Líquida Total do Governo Federal</t>
  </si>
  <si>
    <t>Valor do Aumento da Dívida entre Dezembro de 2003 e Atual</t>
  </si>
  <si>
    <t>Valores Pagos de janeiro de 2003 a Dezembro de 2008</t>
  </si>
  <si>
    <t>Total de Pagamento da Dívida é o valor relativo aos ENCARGOS FINANCEIROS DA UNIÃO.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</si>
</sst>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_-* #,##0_-;\-* #,##0_-;_-* &quot;-&quot;??_-;_-@_-"/>
    <numFmt numFmtId="180" formatCode="#\ ###\ ###\ ##0"/>
    <numFmt numFmtId="181" formatCode="_(&quot;R$ &quot;* #,##0.000_);_(&quot;R$ &quot;* \(#,##0.000\);_(&quot;R$ &quot;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9" fontId="0" fillId="0" borderId="0" xfId="20" applyNumberFormat="1" applyAlignment="1">
      <alignment/>
    </xf>
    <xf numFmtId="0" fontId="4" fillId="0" borderId="0" xfId="0" applyFont="1" applyAlignment="1">
      <alignment/>
    </xf>
    <xf numFmtId="179" fontId="0" fillId="0" borderId="1" xfId="20" applyNumberFormat="1" applyBorder="1" applyAlignment="1">
      <alignment/>
    </xf>
    <xf numFmtId="179" fontId="0" fillId="0" borderId="2" xfId="20" applyNumberFormat="1" applyBorder="1" applyAlignment="1">
      <alignment/>
    </xf>
    <xf numFmtId="0" fontId="2" fillId="0" borderId="3" xfId="0" applyFont="1" applyBorder="1" applyAlignment="1">
      <alignment/>
    </xf>
    <xf numFmtId="179" fontId="2" fillId="0" borderId="4" xfId="20" applyNumberFormat="1" applyFont="1" applyBorder="1" applyAlignment="1">
      <alignment/>
    </xf>
    <xf numFmtId="179" fontId="2" fillId="0" borderId="5" xfId="20" applyNumberFormat="1" applyFont="1" applyBorder="1" applyAlignment="1">
      <alignment/>
    </xf>
    <xf numFmtId="179" fontId="0" fillId="0" borderId="6" xfId="20" applyNumberFormat="1" applyBorder="1" applyAlignment="1">
      <alignment/>
    </xf>
    <xf numFmtId="179" fontId="2" fillId="0" borderId="7" xfId="20" applyNumberFormat="1" applyFont="1" applyBorder="1" applyAlignment="1">
      <alignment/>
    </xf>
    <xf numFmtId="179" fontId="2" fillId="0" borderId="8" xfId="20" applyNumberFormat="1" applyFont="1" applyBorder="1" applyAlignment="1">
      <alignment/>
    </xf>
    <xf numFmtId="179" fontId="2" fillId="0" borderId="9" xfId="20" applyNumberFormat="1" applyFont="1" applyBorder="1" applyAlignment="1">
      <alignment/>
    </xf>
    <xf numFmtId="179" fontId="2" fillId="0" borderId="10" xfId="20" applyNumberFormat="1" applyFont="1" applyBorder="1" applyAlignment="1">
      <alignment/>
    </xf>
    <xf numFmtId="179" fontId="6" fillId="0" borderId="7" xfId="20" applyNumberFormat="1" applyFont="1" applyBorder="1" applyAlignment="1">
      <alignment/>
    </xf>
    <xf numFmtId="0" fontId="2" fillId="0" borderId="11" xfId="0" applyFont="1" applyBorder="1" applyAlignment="1">
      <alignment/>
    </xf>
    <xf numFmtId="179" fontId="0" fillId="0" borderId="12" xfId="20" applyNumberFormat="1" applyBorder="1" applyAlignment="1">
      <alignment/>
    </xf>
    <xf numFmtId="179" fontId="0" fillId="0" borderId="13" xfId="20" applyNumberFormat="1" applyBorder="1" applyAlignment="1">
      <alignment/>
    </xf>
    <xf numFmtId="179" fontId="0" fillId="0" borderId="14" xfId="20" applyNumberFormat="1" applyBorder="1" applyAlignment="1">
      <alignment/>
    </xf>
    <xf numFmtId="179" fontId="2" fillId="0" borderId="3" xfId="2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179" fontId="7" fillId="0" borderId="18" xfId="20" applyNumberFormat="1" applyFont="1" applyBorder="1" applyAlignment="1">
      <alignment/>
    </xf>
    <xf numFmtId="179" fontId="7" fillId="0" borderId="10" xfId="20" applyNumberFormat="1" applyFont="1" applyBorder="1" applyAlignment="1">
      <alignment/>
    </xf>
    <xf numFmtId="179" fontId="7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179" fontId="2" fillId="0" borderId="19" xfId="2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2" borderId="11" xfId="0" applyFont="1" applyFill="1" applyBorder="1" applyAlignment="1">
      <alignment/>
    </xf>
    <xf numFmtId="179" fontId="5" fillId="2" borderId="3" xfId="20" applyNumberFormat="1" applyFont="1" applyFill="1" applyBorder="1" applyAlignment="1">
      <alignment/>
    </xf>
    <xf numFmtId="179" fontId="5" fillId="2" borderId="4" xfId="20" applyNumberFormat="1" applyFont="1" applyFill="1" applyBorder="1" applyAlignment="1">
      <alignment/>
    </xf>
    <xf numFmtId="179" fontId="5" fillId="2" borderId="5" xfId="20" applyNumberFormat="1" applyFont="1" applyFill="1" applyBorder="1" applyAlignment="1">
      <alignment/>
    </xf>
    <xf numFmtId="0" fontId="5" fillId="3" borderId="11" xfId="0" applyFont="1" applyFill="1" applyBorder="1" applyAlignment="1">
      <alignment/>
    </xf>
    <xf numFmtId="179" fontId="5" fillId="3" borderId="3" xfId="20" applyNumberFormat="1" applyFont="1" applyFill="1" applyBorder="1" applyAlignment="1">
      <alignment/>
    </xf>
    <xf numFmtId="179" fontId="5" fillId="3" borderId="4" xfId="20" applyNumberFormat="1" applyFont="1" applyFill="1" applyBorder="1" applyAlignment="1">
      <alignment/>
    </xf>
    <xf numFmtId="179" fontId="5" fillId="3" borderId="7" xfId="20" applyNumberFormat="1" applyFont="1" applyFill="1" applyBorder="1" applyAlignment="1">
      <alignment/>
    </xf>
    <xf numFmtId="179" fontId="5" fillId="3" borderId="7" xfId="0" applyNumberFormat="1" applyFont="1" applyFill="1" applyBorder="1" applyAlignment="1">
      <alignment/>
    </xf>
    <xf numFmtId="179" fontId="5" fillId="2" borderId="7" xfId="0" applyNumberFormat="1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79" fontId="0" fillId="0" borderId="22" xfId="20" applyNumberFormat="1" applyBorder="1" applyAlignment="1">
      <alignment/>
    </xf>
    <xf numFmtId="179" fontId="0" fillId="0" borderId="23" xfId="20" applyNumberFormat="1" applyBorder="1" applyAlignment="1">
      <alignment/>
    </xf>
    <xf numFmtId="179" fontId="0" fillId="0" borderId="24" xfId="20" applyNumberFormat="1" applyBorder="1" applyAlignment="1">
      <alignment/>
    </xf>
    <xf numFmtId="179" fontId="5" fillId="3" borderId="5" xfId="20" applyNumberFormat="1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entre Pagamento e Dívida Líquida do Governo Federal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Comparativo!$A$2:$A$6</c:f>
              <c:strCache>
                <c:ptCount val="5"/>
                <c:pt idx="0">
                  <c:v>Dívida Líquida Total Governo Federal em final de dezembro de 2002</c:v>
                </c:pt>
                <c:pt idx="1">
                  <c:v>Dívida Líquida Total Governo Federal -  atual</c:v>
                </c:pt>
                <c:pt idx="2">
                  <c:v>Valor do Aumento da Dívida entre Dezembro de 2003 e Atual</c:v>
                </c:pt>
                <c:pt idx="3">
                  <c:v>Valores Pagos de janeiro de 2003 a Dezembro de 2008</c:v>
                </c:pt>
                <c:pt idx="4">
                  <c:v>Diferença entre Dívida e Saldo</c:v>
                </c:pt>
              </c:strCache>
            </c:strRef>
          </c:cat>
          <c:val>
            <c:numRef>
              <c:f>Comparativo!$B$2:$B$6</c:f>
              <c:numCache>
                <c:ptCount val="5"/>
                <c:pt idx="0">
                  <c:v>566734000000</c:v>
                </c:pt>
                <c:pt idx="1">
                  <c:v>812206235829.1521</c:v>
                </c:pt>
                <c:pt idx="2">
                  <c:v>245472235829.1521</c:v>
                </c:pt>
                <c:pt idx="3">
                  <c:v>1217397695600</c:v>
                </c:pt>
                <c:pt idx="4">
                  <c:v>1462869931429.152</c:v>
                </c:pt>
              </c:numCache>
            </c:numRef>
          </c:val>
        </c:ser>
        <c:axId val="63374897"/>
        <c:axId val="18362210"/>
      </c:barChart>
      <c:catAx>
        <c:axId val="6337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362210"/>
        <c:crosses val="autoZero"/>
        <c:auto val="1"/>
        <c:lblOffset val="100"/>
        <c:noMultiLvlLbl val="0"/>
      </c:catAx>
      <c:valAx>
        <c:axId val="18362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37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Comparativo entre Pagamento e Dívida Líquida do Governo Federal e Despesas de Pessoal e Encargos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35"/>
          <c:w val="0.9767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('Dados Gerais'!$A$6,'Dados Gerais'!$A$22)</c:f>
              <c:strCache>
                <c:ptCount val="2"/>
                <c:pt idx="0">
                  <c:v>TOTAL PAGAMENTO DÍVIDA</c:v>
                </c:pt>
                <c:pt idx="1">
                  <c:v>Despesas de Pessoal E Encargos</c:v>
                </c:pt>
              </c:strCache>
            </c:strRef>
          </c:cat>
          <c:val>
            <c:numRef>
              <c:f>('Dados Gerais'!$C$13,'Dados Gerais'!$C$25)</c:f>
              <c:numCache>
                <c:ptCount val="2"/>
                <c:pt idx="0">
                  <c:v>1217397695600</c:v>
                </c:pt>
                <c:pt idx="1">
                  <c:v>657328001281</c:v>
                </c:pt>
              </c:numCache>
            </c:numRef>
          </c:val>
        </c:ser>
        <c:axId val="27333059"/>
        <c:axId val="64251476"/>
      </c:barChart>
      <c:catAx>
        <c:axId val="27333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251476"/>
        <c:crosses val="autoZero"/>
        <c:auto val="1"/>
        <c:lblOffset val="100"/>
        <c:noMultiLvlLbl val="0"/>
      </c:catAx>
      <c:valAx>
        <c:axId val="64251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333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13</xdr:col>
      <xdr:colOff>504825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95250" y="47625"/>
        <a:ext cx="83343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13</xdr:col>
      <xdr:colOff>504825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95250" y="47625"/>
        <a:ext cx="83343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20.28125" style="0" bestFit="1" customWidth="1"/>
    <col min="3" max="3" width="22.140625" style="0" bestFit="1" customWidth="1"/>
    <col min="4" max="7" width="20.28125" style="0" bestFit="1" customWidth="1"/>
    <col min="8" max="8" width="20.140625" style="0" bestFit="1" customWidth="1"/>
    <col min="9" max="9" width="16.00390625" style="0" bestFit="1" customWidth="1"/>
  </cols>
  <sheetData>
    <row r="1" spans="1:7" ht="13.5" thickBot="1">
      <c r="A1" s="43" t="s">
        <v>9</v>
      </c>
      <c r="B1" s="44">
        <v>2002</v>
      </c>
      <c r="C1" s="45">
        <v>2003</v>
      </c>
      <c r="D1" s="45">
        <v>2004</v>
      </c>
      <c r="E1" s="45">
        <v>2005</v>
      </c>
      <c r="F1" s="45">
        <v>2006</v>
      </c>
      <c r="G1" s="47">
        <v>2007</v>
      </c>
    </row>
    <row r="2" spans="1:7" ht="12.75">
      <c r="A2" s="26" t="s">
        <v>0</v>
      </c>
      <c r="B2" s="15">
        <v>52193636441</v>
      </c>
      <c r="C2" s="8">
        <v>62899230006</v>
      </c>
      <c r="D2" s="8">
        <v>73254539512</v>
      </c>
      <c r="E2" s="8">
        <v>87958278902</v>
      </c>
      <c r="F2" s="8">
        <v>150306650591</v>
      </c>
      <c r="G2" s="48">
        <v>139786306379</v>
      </c>
    </row>
    <row r="3" spans="1:7" ht="12.75">
      <c r="A3" s="27" t="s">
        <v>1</v>
      </c>
      <c r="B3" s="16">
        <v>943124095</v>
      </c>
      <c r="C3" s="3">
        <v>100869232</v>
      </c>
      <c r="D3" s="3">
        <v>93804923</v>
      </c>
      <c r="E3" s="3">
        <v>1347458746</v>
      </c>
      <c r="F3" s="3">
        <v>910837388</v>
      </c>
      <c r="G3" s="49">
        <v>674101049</v>
      </c>
    </row>
    <row r="4" spans="1:7" ht="12.75">
      <c r="A4" s="27" t="s">
        <v>2</v>
      </c>
      <c r="B4" s="16">
        <v>7115373999</v>
      </c>
      <c r="C4" s="3">
        <v>2761512191</v>
      </c>
      <c r="D4" s="3">
        <v>1142209046</v>
      </c>
      <c r="E4" s="3">
        <v>0</v>
      </c>
      <c r="F4" s="3">
        <v>50000</v>
      </c>
      <c r="G4" s="49">
        <v>5200000000</v>
      </c>
    </row>
    <row r="5" spans="1:7" ht="13.5" thickBot="1">
      <c r="A5" s="28" t="s">
        <v>3</v>
      </c>
      <c r="B5" s="17">
        <v>67341162657</v>
      </c>
      <c r="C5" s="4">
        <v>83522440756</v>
      </c>
      <c r="D5" s="4">
        <v>76743468827</v>
      </c>
      <c r="E5" s="4">
        <v>51032620287</v>
      </c>
      <c r="F5" s="4">
        <v>122643894778</v>
      </c>
      <c r="G5" s="50">
        <v>95460536194</v>
      </c>
    </row>
    <row r="6" spans="1:7" ht="15.75" thickBot="1">
      <c r="A6" s="37" t="s">
        <v>15</v>
      </c>
      <c r="B6" s="38">
        <f aca="true" t="shared" si="0" ref="B6:G6">SUM(B2:B5)</f>
        <v>127593297192</v>
      </c>
      <c r="C6" s="39">
        <f t="shared" si="0"/>
        <v>149284052185</v>
      </c>
      <c r="D6" s="39">
        <f t="shared" si="0"/>
        <v>151234022308</v>
      </c>
      <c r="E6" s="39">
        <f t="shared" si="0"/>
        <v>140338357935</v>
      </c>
      <c r="F6" s="39">
        <f t="shared" si="0"/>
        <v>273861432757</v>
      </c>
      <c r="G6" s="51">
        <f t="shared" si="0"/>
        <v>241120943622</v>
      </c>
    </row>
    <row r="7" spans="2:8" ht="13.5" thickBot="1">
      <c r="B7" s="1"/>
      <c r="C7" s="1"/>
      <c r="D7" s="1"/>
      <c r="E7" s="1"/>
      <c r="F7" s="1"/>
      <c r="G7" s="1"/>
      <c r="H7" s="1"/>
    </row>
    <row r="8" spans="1:4" ht="13.5" thickBot="1">
      <c r="A8" s="44" t="s">
        <v>9</v>
      </c>
      <c r="B8" s="46">
        <v>2008</v>
      </c>
      <c r="C8" s="46" t="s">
        <v>19</v>
      </c>
      <c r="D8" s="46">
        <v>2009</v>
      </c>
    </row>
    <row r="9" spans="1:4" ht="12.75">
      <c r="A9" s="30" t="s">
        <v>0</v>
      </c>
      <c r="B9" s="10">
        <v>151650287191</v>
      </c>
      <c r="C9" s="10">
        <f>SUM(C2:G2)+B9</f>
        <v>665855292581</v>
      </c>
      <c r="D9" s="10">
        <v>126658141141</v>
      </c>
    </row>
    <row r="10" spans="1:4" ht="12.75">
      <c r="A10" s="31" t="s">
        <v>1</v>
      </c>
      <c r="B10" s="11">
        <v>485968524</v>
      </c>
      <c r="C10" s="10">
        <f>SUM(C3:G3)+B10</f>
        <v>3613039862</v>
      </c>
      <c r="D10" s="11">
        <v>816278862</v>
      </c>
    </row>
    <row r="11" spans="1:4" ht="12.75">
      <c r="A11" s="31" t="s">
        <v>2</v>
      </c>
      <c r="B11" s="11">
        <v>12506600000</v>
      </c>
      <c r="C11" s="10">
        <f>SUM(C4:G4)+B11</f>
        <v>21610371237</v>
      </c>
      <c r="D11" s="11">
        <v>131789350</v>
      </c>
    </row>
    <row r="12" spans="1:4" ht="13.5" thickBot="1">
      <c r="A12" s="32" t="s">
        <v>3</v>
      </c>
      <c r="B12" s="12">
        <v>96916031078</v>
      </c>
      <c r="C12" s="29">
        <f>SUM(C5:G5)+B12</f>
        <v>526318991920</v>
      </c>
      <c r="D12" s="12">
        <v>108345007337</v>
      </c>
    </row>
    <row r="13" spans="1:4" ht="15.75" thickBot="1">
      <c r="A13" s="5" t="s">
        <v>10</v>
      </c>
      <c r="B13" s="9">
        <f>SUM(B9:B12)</f>
        <v>261558886793</v>
      </c>
      <c r="C13" s="40">
        <f>SUM(C6:G6)+B13</f>
        <v>1217397695600</v>
      </c>
      <c r="D13" s="9">
        <f>SUM(D9:D12)</f>
        <v>235951216690</v>
      </c>
    </row>
    <row r="14" ht="13.5" thickBot="1">
      <c r="B14" s="1"/>
    </row>
    <row r="15" spans="2:7" ht="13.5" thickBot="1">
      <c r="B15" s="44">
        <v>2002</v>
      </c>
      <c r="C15" s="45">
        <v>2003</v>
      </c>
      <c r="D15" s="45">
        <v>2004</v>
      </c>
      <c r="E15" s="45">
        <v>2005</v>
      </c>
      <c r="F15" s="45">
        <v>2006</v>
      </c>
      <c r="G15" s="47">
        <v>2007</v>
      </c>
    </row>
    <row r="16" spans="1:8" ht="15.75" thickBot="1">
      <c r="A16" s="33" t="s">
        <v>7</v>
      </c>
      <c r="B16" s="34">
        <f>566.734*1000000000</f>
        <v>566734000000</v>
      </c>
      <c r="C16" s="35">
        <f>584.544*1000000000</f>
        <v>584544000000</v>
      </c>
      <c r="D16" s="35">
        <f>610.078*1000000000</f>
        <v>610078000000</v>
      </c>
      <c r="E16" s="35">
        <f>660185.506069644*1000000</f>
        <v>660185506069.644</v>
      </c>
      <c r="F16" s="35">
        <f>727318.55462329*1000000</f>
        <v>727318554623.2899</v>
      </c>
      <c r="G16" s="36">
        <f>808095.320661548*1000000</f>
        <v>808095320661.548</v>
      </c>
      <c r="H16" s="1"/>
    </row>
    <row r="17" spans="2:8" ht="13.5" thickBot="1">
      <c r="B17" s="1"/>
      <c r="C17" s="1"/>
      <c r="D17" s="1"/>
      <c r="E17" s="1"/>
      <c r="F17" s="1"/>
      <c r="G17" s="1"/>
      <c r="H17" s="1"/>
    </row>
    <row r="18" spans="2:8" ht="13.5" thickBot="1">
      <c r="B18" s="46">
        <v>2008</v>
      </c>
      <c r="C18" s="1"/>
      <c r="D18" s="1"/>
      <c r="E18" s="1"/>
      <c r="F18" s="1"/>
      <c r="G18" s="1"/>
      <c r="H18" s="1"/>
    </row>
    <row r="19" spans="1:8" ht="15.75" thickBot="1">
      <c r="A19" s="33" t="s">
        <v>7</v>
      </c>
      <c r="B19" s="36">
        <f>812206.235829152*1000000</f>
        <v>812206235829.1521</v>
      </c>
      <c r="C19" s="1"/>
      <c r="D19" s="1"/>
      <c r="E19" s="1"/>
      <c r="F19" s="1"/>
      <c r="G19" s="1"/>
      <c r="H19" s="1"/>
    </row>
    <row r="20" spans="2:8" ht="13.5" thickBot="1">
      <c r="B20" s="1"/>
      <c r="C20" s="1"/>
      <c r="D20" s="1"/>
      <c r="E20" s="1"/>
      <c r="F20" s="1"/>
      <c r="G20" s="1"/>
      <c r="H20" s="1"/>
    </row>
    <row r="21" spans="1:7" ht="13.5" thickBot="1">
      <c r="A21" s="43" t="s">
        <v>9</v>
      </c>
      <c r="B21" s="44">
        <v>2002</v>
      </c>
      <c r="C21" s="45">
        <v>2003</v>
      </c>
      <c r="D21" s="45">
        <v>2004</v>
      </c>
      <c r="E21" s="45">
        <v>2005</v>
      </c>
      <c r="F21" s="45">
        <v>2006</v>
      </c>
      <c r="G21" s="47">
        <v>2007</v>
      </c>
    </row>
    <row r="22" spans="1:7" ht="13.5" thickBot="1">
      <c r="A22" s="14" t="s">
        <v>4</v>
      </c>
      <c r="B22" s="18">
        <v>75029023407</v>
      </c>
      <c r="C22" s="6">
        <v>78974734733</v>
      </c>
      <c r="D22" s="6">
        <v>89431566171</v>
      </c>
      <c r="E22" s="6">
        <v>94068460188</v>
      </c>
      <c r="F22" s="6">
        <v>115011918025</v>
      </c>
      <c r="G22" s="7">
        <v>126877763545</v>
      </c>
    </row>
    <row r="23" ht="13.5" thickBot="1"/>
    <row r="24" spans="1:4" ht="13.5" thickBot="1">
      <c r="A24" s="44" t="s">
        <v>9</v>
      </c>
      <c r="B24" s="46">
        <v>2008</v>
      </c>
      <c r="C24" s="46" t="s">
        <v>19</v>
      </c>
      <c r="D24" s="46">
        <v>2009</v>
      </c>
    </row>
    <row r="25" spans="1:4" ht="14.25" thickBot="1">
      <c r="A25" s="5" t="s">
        <v>4</v>
      </c>
      <c r="B25" s="9">
        <v>152963558619</v>
      </c>
      <c r="C25" s="13">
        <f>SUM(C22:G22)+B25</f>
        <v>657328001281</v>
      </c>
      <c r="D25" s="9">
        <v>169186494834</v>
      </c>
    </row>
    <row r="28" ht="12.75">
      <c r="A28" t="s">
        <v>8</v>
      </c>
    </row>
    <row r="29" ht="12.75">
      <c r="A29" t="s">
        <v>24</v>
      </c>
    </row>
    <row r="31" ht="12.75">
      <c r="A31" s="2" t="s">
        <v>5</v>
      </c>
    </row>
    <row r="32" ht="12.75">
      <c r="A32" s="2" t="s">
        <v>27</v>
      </c>
    </row>
    <row r="33" ht="12.75">
      <c r="A33" t="s">
        <v>21</v>
      </c>
    </row>
    <row r="34" ht="12.75">
      <c r="A34" t="s">
        <v>20</v>
      </c>
    </row>
    <row r="35" ht="12.75">
      <c r="A35" t="s">
        <v>22</v>
      </c>
    </row>
    <row r="36" ht="12.75">
      <c r="A36" t="s">
        <v>23</v>
      </c>
    </row>
    <row r="37" ht="12.75">
      <c r="A37" t="s">
        <v>16</v>
      </c>
    </row>
    <row r="38" ht="12.75">
      <c r="A38" t="s">
        <v>17</v>
      </c>
    </row>
    <row r="39" ht="12.75">
      <c r="A39" t="s">
        <v>18</v>
      </c>
    </row>
    <row r="41" ht="12.75">
      <c r="A41" s="2" t="s">
        <v>6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1"/>
  <headerFooter alignWithMargins="0">
    <oddHeader>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workbookViewId="0" topLeftCell="A1">
      <selection activeCell="C4" sqref="C4:C6"/>
    </sheetView>
  </sheetViews>
  <sheetFormatPr defaultColWidth="9.140625" defaultRowHeight="12.75"/>
  <cols>
    <col min="1" max="1" width="81.140625" style="0" customWidth="1"/>
    <col min="2" max="2" width="22.140625" style="0" bestFit="1" customWidth="1"/>
    <col min="3" max="7" width="16.00390625" style="0" bestFit="1" customWidth="1"/>
    <col min="8" max="8" width="18.140625" style="0" bestFit="1" customWidth="1"/>
    <col min="9" max="9" width="16.00390625" style="0" bestFit="1" customWidth="1"/>
  </cols>
  <sheetData>
    <row r="1" spans="1:2" ht="18" thickBot="1">
      <c r="A1" s="52" t="s">
        <v>13</v>
      </c>
      <c r="B1" s="53"/>
    </row>
    <row r="2" spans="1:2" ht="15">
      <c r="A2" s="19" t="s">
        <v>12</v>
      </c>
      <c r="B2" s="23">
        <f>'Dados Gerais'!B16</f>
        <v>566734000000</v>
      </c>
    </row>
    <row r="3" spans="1:2" ht="15.75" thickBot="1">
      <c r="A3" s="22" t="s">
        <v>14</v>
      </c>
      <c r="B3" s="25">
        <f>'Dados Gerais'!B19</f>
        <v>812206235829.1521</v>
      </c>
    </row>
    <row r="4" spans="1:2" ht="15.75" thickBot="1">
      <c r="A4" s="21" t="s">
        <v>25</v>
      </c>
      <c r="B4" s="41">
        <f>B3-B2</f>
        <v>245472235829.1521</v>
      </c>
    </row>
    <row r="5" spans="1:2" ht="16.5" customHeight="1" thickBot="1">
      <c r="A5" s="20" t="s">
        <v>26</v>
      </c>
      <c r="B5" s="24">
        <f>'Dados Gerais'!C13</f>
        <v>1217397695600</v>
      </c>
    </row>
    <row r="6" spans="1:2" ht="15.75" thickBot="1">
      <c r="A6" s="21" t="s">
        <v>11</v>
      </c>
      <c r="B6" s="42">
        <f>B5+B4</f>
        <v>1462869931429.152</v>
      </c>
    </row>
    <row r="9" ht="12.75">
      <c r="A9" t="s">
        <v>8</v>
      </c>
    </row>
    <row r="10" ht="12.75">
      <c r="A10" t="s">
        <v>24</v>
      </c>
    </row>
    <row r="12" ht="12.75">
      <c r="A12" s="2" t="s">
        <v>5</v>
      </c>
    </row>
    <row r="13" ht="12.75">
      <c r="A13" t="s">
        <v>21</v>
      </c>
    </row>
    <row r="14" ht="12.75">
      <c r="A14" t="s">
        <v>20</v>
      </c>
    </row>
    <row r="15" ht="12.75">
      <c r="A15" t="s">
        <v>23</v>
      </c>
    </row>
    <row r="16" ht="12.75">
      <c r="A16" t="s">
        <v>16</v>
      </c>
    </row>
    <row r="17" ht="12.75">
      <c r="A17" t="s">
        <v>17</v>
      </c>
    </row>
    <row r="19" ht="12.75">
      <c r="A19" s="2" t="s">
        <v>6</v>
      </c>
    </row>
  </sheetData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showGridLines="0" workbookViewId="0" topLeftCell="A1">
      <selection activeCell="A1" sqref="A1"/>
    </sheetView>
  </sheetViews>
  <sheetFormatPr defaultColWidth="9.140625" defaultRowHeight="12.75"/>
  <sheetData>
    <row r="33" ht="12.75">
      <c r="A33" s="2" t="s">
        <v>6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showGridLines="0" workbookViewId="0" topLeftCell="A1">
      <selection activeCell="A1" sqref="A1"/>
    </sheetView>
  </sheetViews>
  <sheetFormatPr defaultColWidth="9.140625" defaultRowHeight="12.75"/>
  <sheetData>
    <row r="33" ht="12.75">
      <c r="A33" s="2" t="s">
        <v>6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2007-11-29T16:59:40Z</cp:lastPrinted>
  <dcterms:created xsi:type="dcterms:W3CDTF">2007-11-28T13:38:59Z</dcterms:created>
  <dcterms:modified xsi:type="dcterms:W3CDTF">2008-10-02T18:06:35Z</dcterms:modified>
  <cp:category/>
  <cp:version/>
  <cp:contentType/>
  <cp:contentStatus/>
</cp:coreProperties>
</file>